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oomamachi\99_納品物△\２．全体会計の財務書類（円単位）\"/>
    </mc:Choice>
  </mc:AlternateContent>
  <xr:revisionPtr revIDLastSave="0" documentId="13_ncr:1_{B53623A2-78EC-496B-9CED-8ED7C93983F3}" xr6:coauthVersionLast="47" xr6:coauthVersionMax="47" xr10:uidLastSave="{00000000-0000-0000-0000-000000000000}"/>
  <bookViews>
    <workbookView xWindow="-28920" yWindow="16140" windowWidth="29040" windowHeight="15720" tabRatio="824" xr2:uid="{00000000-000D-0000-FFFF-FFFF00000000}"/>
  </bookViews>
  <sheets>
    <sheet name="有形固定資産" sheetId="7" r:id="rId1"/>
    <sheet name="投資及び出資金" sheetId="8" r:id="rId2"/>
    <sheet name="基金" sheetId="9" r:id="rId3"/>
    <sheet name="貸付金" sheetId="10" r:id="rId4"/>
    <sheet name="未収金及び長期延滞債権" sheetId="11" r:id="rId5"/>
    <sheet name="地方債（借入先別）" sheetId="12" r:id="rId6"/>
    <sheet name="地方債（利率別など）" sheetId="13" r:id="rId7"/>
    <sheet name="引当金" sheetId="14" r:id="rId8"/>
    <sheet name="補助金" sheetId="15" r:id="rId9"/>
    <sheet name="財源明細" sheetId="16" r:id="rId10"/>
    <sheet name="財源情報明細" sheetId="17" r:id="rId11"/>
    <sheet name="資金明細" sheetId="18" r:id="rId12"/>
  </sheets>
  <definedNames>
    <definedName name="_xlnm.Print_Area" localSheetId="7">引当金!$A$1:$H$8</definedName>
    <definedName name="_xlnm.Print_Area" localSheetId="2">基金!$B$1:$K$30</definedName>
    <definedName name="_xlnm.Print_Area" localSheetId="10">財源情報明細!$B$1:$I$10</definedName>
    <definedName name="_xlnm.Print_Area" localSheetId="9">財源明細!$A$1:$G$71</definedName>
    <definedName name="_xlnm.Print_Area" localSheetId="3">貸付金!$B$1:$I$25</definedName>
    <definedName name="_xlnm.Print_Area" localSheetId="5">'地方債（借入先別）'!$A$1:$M$19</definedName>
    <definedName name="_xlnm.Print_Area" localSheetId="6">'地方債（利率別など）'!$A$1:$K$18</definedName>
    <definedName name="_xlnm.Print_Area" localSheetId="1">投資及び出資金!$B$1:$N$38</definedName>
    <definedName name="_xlnm.Print_Area" localSheetId="8">補助金!$A$1:$K$77</definedName>
    <definedName name="_xlnm.Print_Area" localSheetId="4">未収金及び長期延滞債権!$A$1:$H$30</definedName>
    <definedName name="_xlnm.Print_Area" localSheetId="0">有形固定資産!$A$1:$V$51</definedName>
    <definedName name="_xlnm.Print_Titles" localSheetId="9">財源明細!$4:$4</definedName>
    <definedName name="_xlnm.Print_Titles" localSheetId="1">投資及び出資金!$16:$16</definedName>
    <definedName name="_xlnm.Print_Titles" localSheetId="8">補助金!$4:$4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1" l="1"/>
  <c r="G26" i="11"/>
  <c r="K8" i="17" l="1"/>
  <c r="F65" i="16"/>
  <c r="F15" i="16" l="1"/>
  <c r="F47" i="16" l="1"/>
  <c r="F38" i="16" l="1"/>
  <c r="N77" i="15" l="1"/>
  <c r="J10" i="7" l="1"/>
  <c r="C17" i="12"/>
  <c r="C7" i="12"/>
  <c r="F52" i="16" l="1"/>
  <c r="F56" i="16"/>
  <c r="F53" i="16"/>
  <c r="F54" i="16"/>
  <c r="F23" i="16"/>
  <c r="F10" i="16"/>
  <c r="G74" i="15"/>
  <c r="G67" i="15"/>
  <c r="G45" i="15" l="1"/>
  <c r="D20" i="12" l="1"/>
  <c r="H12" i="9" l="1"/>
  <c r="M36" i="8"/>
  <c r="I35" i="8"/>
  <c r="L39" i="8"/>
  <c r="D7" i="14" l="1"/>
  <c r="E7" i="14"/>
  <c r="F7" i="14"/>
  <c r="C7" i="14"/>
  <c r="F14" i="16"/>
  <c r="F18" i="16"/>
  <c r="F24" i="16"/>
  <c r="F29" i="16"/>
  <c r="F33" i="16"/>
  <c r="F36" i="16"/>
  <c r="F39" i="16"/>
  <c r="F43" i="16"/>
  <c r="F49" i="16"/>
  <c r="F63" i="16"/>
  <c r="F50" i="16" l="1"/>
  <c r="F40" i="16"/>
  <c r="F19" i="16"/>
  <c r="F20" i="16"/>
  <c r="F66" i="16"/>
  <c r="F67" i="16"/>
  <c r="F64" i="16"/>
  <c r="G73" i="15" l="1"/>
  <c r="G54" i="15"/>
  <c r="E18" i="12" l="1"/>
  <c r="F18" i="12"/>
  <c r="G18" i="12"/>
  <c r="H18" i="12"/>
  <c r="I18" i="12"/>
  <c r="J18" i="12"/>
  <c r="K18" i="12"/>
  <c r="L18" i="12"/>
  <c r="C8" i="12"/>
  <c r="C12" i="12"/>
  <c r="C11" i="12"/>
  <c r="M11" i="13" l="1"/>
  <c r="C21" i="11" l="1"/>
  <c r="C13" i="11"/>
  <c r="I27" i="9"/>
  <c r="G26" i="9"/>
  <c r="F26" i="9"/>
  <c r="D26" i="9"/>
  <c r="C27" i="11" l="1"/>
  <c r="I18" i="8"/>
  <c r="E36" i="8"/>
  <c r="F36" i="8"/>
  <c r="D21" i="11" l="1"/>
  <c r="I30" i="8" l="1"/>
  <c r="I29" i="8"/>
  <c r="I28" i="8"/>
  <c r="I27" i="8"/>
  <c r="I26" i="8"/>
  <c r="I24" i="8"/>
  <c r="I23" i="8"/>
  <c r="I21" i="8"/>
  <c r="I20" i="8"/>
  <c r="H15" i="9" l="1"/>
  <c r="H14" i="9"/>
  <c r="H13" i="9"/>
  <c r="H11" i="9"/>
  <c r="H10" i="9"/>
  <c r="H8" i="9"/>
  <c r="H9" i="9" s="1"/>
  <c r="H6" i="9"/>
  <c r="H5" i="9"/>
  <c r="H7" i="9" s="1"/>
  <c r="C9" i="12" l="1"/>
  <c r="C20" i="12" s="1"/>
  <c r="C10" i="12"/>
  <c r="C14" i="12"/>
  <c r="C15" i="12"/>
  <c r="C16" i="12"/>
  <c r="D13" i="11" l="1"/>
  <c r="D27" i="11" s="1"/>
  <c r="L20" i="8"/>
  <c r="L18" i="8"/>
  <c r="D36" i="8"/>
  <c r="G75" i="15" l="1"/>
  <c r="G70" i="15" l="1"/>
  <c r="H21" i="11" l="1"/>
  <c r="H13" i="11"/>
  <c r="H27" i="11" s="1"/>
  <c r="G13" i="11"/>
  <c r="G27" i="11" s="1"/>
  <c r="L35" i="8"/>
  <c r="L34" i="8"/>
  <c r="L33" i="8"/>
  <c r="L32" i="8"/>
  <c r="L31" i="8"/>
  <c r="L30" i="8"/>
  <c r="L29" i="8"/>
  <c r="L28" i="8"/>
  <c r="L27" i="8"/>
  <c r="L26" i="8"/>
  <c r="L25" i="8"/>
  <c r="L24" i="8"/>
  <c r="L23" i="8"/>
  <c r="L22" i="8"/>
  <c r="L21" i="8"/>
  <c r="G35" i="8"/>
  <c r="J35" i="8" s="1"/>
  <c r="G34" i="8"/>
  <c r="J34" i="8" s="1"/>
  <c r="G33" i="8"/>
  <c r="J33" i="8" s="1"/>
  <c r="G32" i="8"/>
  <c r="J32" i="8" s="1"/>
  <c r="G31" i="8"/>
  <c r="G30" i="8"/>
  <c r="J30" i="8" s="1"/>
  <c r="G29" i="8"/>
  <c r="J29" i="8" s="1"/>
  <c r="G28" i="8"/>
  <c r="G27" i="8"/>
  <c r="J27" i="8" s="1"/>
  <c r="G26" i="8"/>
  <c r="G25" i="8"/>
  <c r="G24" i="8"/>
  <c r="G23" i="8"/>
  <c r="G22" i="8"/>
  <c r="J22" i="8" s="1"/>
  <c r="G21" i="8"/>
  <c r="J21" i="8" s="1"/>
  <c r="G20" i="8"/>
  <c r="J20" i="8" s="1"/>
  <c r="G18" i="8"/>
  <c r="L36" i="8" l="1"/>
  <c r="J18" i="8"/>
  <c r="G36" i="8"/>
  <c r="J31" i="8"/>
  <c r="P32" i="7"/>
  <c r="J42" i="7" l="1"/>
  <c r="N19" i="7"/>
  <c r="G64" i="15" l="1"/>
  <c r="G76" i="15" l="1"/>
  <c r="F51" i="16" l="1"/>
  <c r="F68" i="16"/>
  <c r="F69" i="16" s="1"/>
  <c r="E9" i="9" l="1"/>
  <c r="F9" i="9"/>
  <c r="G9" i="9"/>
  <c r="D9" i="9"/>
  <c r="E26" i="9"/>
  <c r="H25" i="9" l="1"/>
  <c r="E7" i="9"/>
  <c r="E27" i="9" s="1"/>
  <c r="F7" i="9"/>
  <c r="F27" i="9" s="1"/>
  <c r="G7" i="9"/>
  <c r="G27" i="9" s="1"/>
  <c r="D7" i="9"/>
  <c r="D27" i="9" s="1"/>
  <c r="R42" i="7"/>
  <c r="T35" i="7"/>
  <c r="T33" i="7"/>
  <c r="T34" i="7"/>
  <c r="T36" i="7"/>
  <c r="T37" i="7"/>
  <c r="T38" i="7"/>
  <c r="T39" i="7"/>
  <c r="T40" i="7"/>
  <c r="T41" i="7"/>
  <c r="T43" i="7"/>
  <c r="T44" i="7"/>
  <c r="T45" i="7"/>
  <c r="T46" i="7"/>
  <c r="T47" i="7"/>
  <c r="T48" i="7"/>
  <c r="H19" i="7"/>
  <c r="J20" i="7"/>
  <c r="J21" i="7"/>
  <c r="J22" i="7"/>
  <c r="D19" i="7"/>
  <c r="D9" i="7"/>
  <c r="T42" i="7" l="1"/>
  <c r="J23" i="8" l="1"/>
  <c r="J24" i="8"/>
  <c r="J25" i="8"/>
  <c r="J26" i="8"/>
  <c r="J28" i="8"/>
  <c r="C10" i="18" l="1"/>
  <c r="G5" i="14" l="1"/>
  <c r="H42" i="7" l="1"/>
  <c r="L42" i="7"/>
  <c r="N42" i="7"/>
  <c r="P42" i="7"/>
  <c r="P49" i="7" s="1"/>
  <c r="F42" i="7"/>
  <c r="R32" i="7"/>
  <c r="R49" i="7" s="1"/>
  <c r="N32" i="7"/>
  <c r="J32" i="7"/>
  <c r="L32" i="7"/>
  <c r="F32" i="7"/>
  <c r="F49" i="7" s="1"/>
  <c r="H32" i="7"/>
  <c r="H49" i="7" s="1"/>
  <c r="D42" i="7"/>
  <c r="D32" i="7"/>
  <c r="J25" i="7"/>
  <c r="P25" i="7" s="1"/>
  <c r="J24" i="7"/>
  <c r="J23" i="7"/>
  <c r="P23" i="7" s="1"/>
  <c r="P22" i="7"/>
  <c r="P20" i="7"/>
  <c r="P21" i="7"/>
  <c r="J11" i="7"/>
  <c r="P11" i="7" s="1"/>
  <c r="J12" i="7"/>
  <c r="J13" i="7"/>
  <c r="P13" i="7" s="1"/>
  <c r="J14" i="7"/>
  <c r="P14" i="7" s="1"/>
  <c r="J15" i="7"/>
  <c r="P15" i="7" s="1"/>
  <c r="J16" i="7"/>
  <c r="P16" i="7" s="1"/>
  <c r="J17" i="7"/>
  <c r="P17" i="7" s="1"/>
  <c r="J18" i="7"/>
  <c r="P18" i="7" s="1"/>
  <c r="P10" i="7"/>
  <c r="F19" i="7"/>
  <c r="L19" i="7"/>
  <c r="F9" i="7"/>
  <c r="H9" i="7"/>
  <c r="H26" i="7" s="1"/>
  <c r="L9" i="7"/>
  <c r="N9" i="7"/>
  <c r="D26" i="7"/>
  <c r="L49" i="7" l="1"/>
  <c r="N49" i="7"/>
  <c r="J49" i="7"/>
  <c r="J9" i="7"/>
  <c r="T32" i="7"/>
  <c r="D49" i="7"/>
  <c r="J19" i="7"/>
  <c r="P24" i="7"/>
  <c r="P19" i="7" s="1"/>
  <c r="N26" i="7"/>
  <c r="L26" i="7"/>
  <c r="F26" i="7"/>
  <c r="P12" i="7"/>
  <c r="P9" i="7" s="1"/>
  <c r="O7" i="12"/>
  <c r="O12" i="12"/>
  <c r="J26" i="7" l="1"/>
  <c r="T49" i="7"/>
  <c r="P26" i="7"/>
  <c r="H22" i="9"/>
  <c r="H16" i="9"/>
  <c r="H17" i="9"/>
  <c r="H18" i="9"/>
  <c r="H19" i="9"/>
  <c r="H20" i="9"/>
  <c r="H21" i="9"/>
  <c r="H23" i="9"/>
  <c r="H24" i="9"/>
  <c r="H26" i="9" l="1"/>
  <c r="H27" i="9"/>
  <c r="G6" i="14" l="1"/>
  <c r="G7" i="14" s="1"/>
  <c r="H13" i="8" l="1"/>
  <c r="E13" i="8"/>
  <c r="F13" i="8"/>
  <c r="C8" i="11" l="1"/>
  <c r="D8" i="11"/>
  <c r="G8" i="11"/>
  <c r="H8" i="11"/>
  <c r="C5" i="11"/>
  <c r="C11" i="11" s="1"/>
  <c r="C28" i="11" s="1"/>
  <c r="D5" i="11"/>
  <c r="D11" i="11" s="1"/>
  <c r="G5" i="11"/>
  <c r="H5" i="11"/>
  <c r="J13" i="8"/>
  <c r="G13" i="8"/>
  <c r="G11" i="11" l="1"/>
  <c r="G28" i="11" s="1"/>
  <c r="H11" i="11"/>
  <c r="O8" i="12" l="1"/>
  <c r="O9" i="12"/>
  <c r="O10" i="12"/>
  <c r="O11" i="12"/>
  <c r="O13" i="12"/>
  <c r="O14" i="12"/>
  <c r="O15" i="12"/>
  <c r="O16" i="12"/>
  <c r="O17" i="12"/>
  <c r="D24" i="10" l="1"/>
  <c r="E24" i="10"/>
  <c r="F24" i="10"/>
  <c r="G24" i="10"/>
  <c r="H24" i="10"/>
  <c r="I24" i="10"/>
  <c r="H36" i="8" l="1"/>
  <c r="I36" i="8"/>
  <c r="J36" i="8"/>
  <c r="K36" i="8"/>
  <c r="M5" i="13" l="1"/>
  <c r="G6" i="15"/>
  <c r="K6" i="17"/>
  <c r="K7" i="17" l="1"/>
  <c r="O18" i="12"/>
  <c r="H28" i="11" l="1"/>
  <c r="D13" i="8"/>
  <c r="L13" i="8"/>
  <c r="J7" i="8"/>
  <c r="F7" i="8"/>
  <c r="D7" i="8"/>
  <c r="K9" i="17" l="1"/>
  <c r="K5" i="17" l="1"/>
  <c r="D28" i="11"/>
</calcChain>
</file>

<file path=xl/sharedStrings.xml><?xml version="1.0" encoding="utf-8"?>
<sst xmlns="http://schemas.openxmlformats.org/spreadsheetml/2006/main" count="538" uniqueCount="391">
  <si>
    <t>金額</t>
    <rPh sb="0" eb="2">
      <t>キンガク</t>
    </rPh>
    <phoneticPr fontId="3"/>
  </si>
  <si>
    <t>土地</t>
    <rPh sb="0" eb="2">
      <t>トチ</t>
    </rPh>
    <phoneticPr fontId="3"/>
  </si>
  <si>
    <t>その他</t>
    <rPh sb="2" eb="3">
      <t>ホカ</t>
    </rPh>
    <phoneticPr fontId="3"/>
  </si>
  <si>
    <t>有価証券</t>
    <rPh sb="0" eb="2">
      <t>ユウカ</t>
    </rPh>
    <rPh sb="2" eb="4">
      <t>ショウケン</t>
    </rPh>
    <phoneticPr fontId="3"/>
  </si>
  <si>
    <t>長期貸付金</t>
    <rPh sb="0" eb="2">
      <t>チョウキ</t>
    </rPh>
    <rPh sb="2" eb="5">
      <t>カシツケキン</t>
    </rPh>
    <phoneticPr fontId="3"/>
  </si>
  <si>
    <t>現金預金</t>
    <rPh sb="0" eb="2">
      <t>ゲンキン</t>
    </rPh>
    <rPh sb="2" eb="4">
      <t>ヨキン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</si>
  <si>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</si>
  <si>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</si>
  <si>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合計</t>
    <rPh sb="0" eb="2">
      <t>ゴウケイ</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</si>
  <si>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</si>
  <si>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</si>
  <si>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【様式第５号】</t>
    <rPh sb="1" eb="3">
      <t>ヨウシキ</t>
    </rPh>
    <rPh sb="3" eb="4">
      <t>ダイ</t>
    </rPh>
    <rPh sb="5" eb="6">
      <t>ゴウ</t>
    </rPh>
    <phoneticPr fontId="11"/>
  </si>
  <si>
    <t>附属明細書</t>
    <rPh sb="0" eb="2">
      <t>フゾク</t>
    </rPh>
    <rPh sb="2" eb="5">
      <t>メイサイショ</t>
    </rPh>
    <phoneticPr fontId="11"/>
  </si>
  <si>
    <t>１．貸借対照表の内容に関する明細</t>
    <rPh sb="2" eb="4">
      <t>タイシャク</t>
    </rPh>
    <rPh sb="4" eb="7">
      <t>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</si>
  <si>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</si>
  <si>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①有形固定資産の明細</t>
    <rPh sb="1" eb="3">
      <t>ユウケイ</t>
    </rPh>
    <rPh sb="3" eb="5">
      <t>コテイ</t>
    </rPh>
    <rPh sb="5" eb="7">
      <t>シサン</t>
    </rPh>
    <rPh sb="8" eb="10">
      <t>メイサイ</t>
    </rPh>
    <phoneticPr fontId="11"/>
  </si>
  <si>
    <t>区分</t>
    <rPh sb="0" eb="2">
      <t>クブン</t>
    </rPh>
    <phoneticPr fontId="11"/>
  </si>
  <si>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</si>
  <si>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</si>
  <si>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</si>
  <si>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</si>
  <si>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</si>
  <si>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</si>
  <si>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11"/>
  </si>
  <si>
    <t xml:space="preserve"> 事業用資産</t>
    <rPh sb="1" eb="4">
      <t>ジギョウヨウ</t>
    </rPh>
    <rPh sb="4" eb="6">
      <t>シサン</t>
    </rPh>
    <phoneticPr fontId="11"/>
  </si>
  <si>
    <t>　  土地</t>
    <rPh sb="3" eb="5">
      <t>トチ</t>
    </rPh>
    <phoneticPr fontId="3"/>
  </si>
  <si>
    <t>　　立木竹</t>
    <rPh sb="2" eb="4">
      <t>タチキ</t>
    </rPh>
    <rPh sb="4" eb="5">
      <t>タケ</t>
    </rPh>
    <phoneticPr fontId="11"/>
  </si>
  <si>
    <t>　　建物</t>
    <rPh sb="2" eb="4">
      <t>タテモノ</t>
    </rPh>
    <phoneticPr fontId="3"/>
  </si>
  <si>
    <t>　　工作物</t>
    <rPh sb="2" eb="5">
      <t>コウサクブツ</t>
    </rPh>
    <phoneticPr fontId="3"/>
  </si>
  <si>
    <t>　　船舶</t>
    <rPh sb="2" eb="4">
      <t>センパク</t>
    </rPh>
    <phoneticPr fontId="11"/>
  </si>
  <si>
    <t>　　浮標等</t>
    <rPh sb="2" eb="4">
      <t>フヒョウ</t>
    </rPh>
    <rPh sb="4" eb="5">
      <t>ナド</t>
    </rPh>
    <phoneticPr fontId="11"/>
  </si>
  <si>
    <t>　　航空機</t>
    <rPh sb="2" eb="5">
      <t>コウクウキ</t>
    </rPh>
    <phoneticPr fontId="11"/>
  </si>
  <si>
    <t>　　その他</t>
    <rPh sb="4" eb="5">
      <t>タ</t>
    </rPh>
    <phoneticPr fontId="3"/>
  </si>
  <si>
    <t>　　建設仮勘定</t>
    <rPh sb="2" eb="4">
      <t>ケンセツ</t>
    </rPh>
    <rPh sb="4" eb="7">
      <t>カリカンジョウ</t>
    </rPh>
    <phoneticPr fontId="11"/>
  </si>
  <si>
    <t xml:space="preserve"> インフラ資産</t>
    <rPh sb="5" eb="7">
      <t>シサン</t>
    </rPh>
    <phoneticPr fontId="11"/>
  </si>
  <si>
    <t>　　土地</t>
    <rPh sb="2" eb="4">
      <t>トチ</t>
    </rPh>
    <phoneticPr fontId="3"/>
  </si>
  <si>
    <t>　　建物</t>
    <rPh sb="2" eb="4">
      <t>タテモノ</t>
    </rPh>
    <phoneticPr fontId="11"/>
  </si>
  <si>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</si>
  <si>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</si>
  <si>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11"/>
  </si>
  <si>
    <t>福祉</t>
    <rPh sb="0" eb="2">
      <t>フクシ</t>
    </rPh>
    <phoneticPr fontId="11"/>
  </si>
  <si>
    <t>環境衛生</t>
    <rPh sb="0" eb="2">
      <t>カンキョウ</t>
    </rPh>
    <rPh sb="2" eb="4">
      <t>エイセイ</t>
    </rPh>
    <phoneticPr fontId="11"/>
  </si>
  <si>
    <t>産業振興</t>
    <rPh sb="0" eb="2">
      <t>サンギョウ</t>
    </rPh>
    <rPh sb="2" eb="4">
      <t>シンコウ</t>
    </rPh>
    <phoneticPr fontId="11"/>
  </si>
  <si>
    <t>消防</t>
    <rPh sb="0" eb="2">
      <t>ショウボウ</t>
    </rPh>
    <phoneticPr fontId="11"/>
  </si>
  <si>
    <t>総務</t>
    <rPh sb="0" eb="2">
      <t>ソウム</t>
    </rPh>
    <phoneticPr fontId="11"/>
  </si>
  <si>
    <t>合計</t>
    <rPh sb="0" eb="2">
      <t>ゴウケイ</t>
    </rPh>
    <phoneticPr fontId="11"/>
  </si>
  <si>
    <t>③投資及び出資金の明細</t>
    <phoneticPr fontId="11"/>
  </si>
  <si>
    <t>市場価格のあるもの</t>
    <rPh sb="0" eb="2">
      <t>シジョウ</t>
    </rPh>
    <rPh sb="2" eb="4">
      <t>カカク</t>
    </rPh>
    <phoneticPr fontId="11"/>
  </si>
  <si>
    <t>銘柄名</t>
    <rPh sb="0" eb="2">
      <t>メイガラ</t>
    </rPh>
    <rPh sb="2" eb="3">
      <t>メイ</t>
    </rPh>
    <phoneticPr fontId="3"/>
  </si>
  <si>
    <t xml:space="preserve">
株数・口数など
（A）</t>
    <rPh sb="1" eb="3">
      <t>カブスウ</t>
    </rPh>
    <rPh sb="4" eb="5">
      <t>クチ</t>
    </rPh>
    <rPh sb="5" eb="6">
      <t>スウ</t>
    </rPh>
    <phoneticPr fontId="3"/>
  </si>
  <si>
    <t xml:space="preserve">
時価単価
（B）</t>
    <rPh sb="1" eb="3">
      <t>ジカ</t>
    </rPh>
    <rPh sb="3" eb="5">
      <t>タンカ</t>
    </rPh>
    <phoneticPr fontId="3"/>
  </si>
  <si>
    <t>貸借対照表計上額
（A）×（B)
（C)</t>
    <rPh sb="0" eb="2">
      <t>タイシャク</t>
    </rPh>
    <rPh sb="2" eb="5">
      <t>タイショウヒョウ</t>
    </rPh>
    <rPh sb="5" eb="8">
      <t>ケイジョウガク</t>
    </rPh>
    <phoneticPr fontId="3"/>
  </si>
  <si>
    <t xml:space="preserve">
取得単価
（D)</t>
    <rPh sb="1" eb="3">
      <t>シュトク</t>
    </rPh>
    <rPh sb="3" eb="5">
      <t>タンカ</t>
    </rPh>
    <phoneticPr fontId="3"/>
  </si>
  <si>
    <t>取得原価
（A）×（D)
（E)</t>
    <rPh sb="0" eb="2">
      <t>シュトク</t>
    </rPh>
    <rPh sb="2" eb="4">
      <t>ゲンカ</t>
    </rPh>
    <phoneticPr fontId="11"/>
  </si>
  <si>
    <t>評価差額
（C）－（E)
（F)</t>
    <rPh sb="0" eb="2">
      <t>ヒョウカ</t>
    </rPh>
    <rPh sb="2" eb="4">
      <t>サガク</t>
    </rPh>
    <phoneticPr fontId="11"/>
  </si>
  <si>
    <t>（参考）財産に関する
調書記載額</t>
    <rPh sb="1" eb="3">
      <t>サンコウ</t>
    </rPh>
    <rPh sb="4" eb="6">
      <t>ザイサン</t>
    </rPh>
    <rPh sb="7" eb="8">
      <t>カン</t>
    </rPh>
    <rPh sb="11" eb="13">
      <t>チョウショ</t>
    </rPh>
    <rPh sb="13" eb="15">
      <t>キサイ</t>
    </rPh>
    <rPh sb="15" eb="16">
      <t>ガク</t>
    </rPh>
    <phoneticPr fontId="11"/>
  </si>
  <si>
    <t>相手先名</t>
    <rPh sb="0" eb="3">
      <t>アイテサキ</t>
    </rPh>
    <rPh sb="3" eb="4">
      <t>メイ</t>
    </rPh>
    <phoneticPr fontId="3"/>
  </si>
  <si>
    <t>出資金額
（貸借対照表計上額）
（A)</t>
    <rPh sb="0" eb="2">
      <t>シュッシ</t>
    </rPh>
    <rPh sb="2" eb="4">
      <t>キンガク</t>
    </rPh>
    <rPh sb="6" eb="8">
      <t>タイシャク</t>
    </rPh>
    <rPh sb="8" eb="11">
      <t>タイショウヒョウ</t>
    </rPh>
    <rPh sb="11" eb="14">
      <t>ケイジョウガク</t>
    </rPh>
    <phoneticPr fontId="3"/>
  </si>
  <si>
    <t xml:space="preserve">
資産
（B)</t>
    <rPh sb="1" eb="3">
      <t>シサン</t>
    </rPh>
    <phoneticPr fontId="3"/>
  </si>
  <si>
    <t xml:space="preserve">
負債
（C)</t>
    <rPh sb="1" eb="3">
      <t>フサイ</t>
    </rPh>
    <phoneticPr fontId="3"/>
  </si>
  <si>
    <t>純資産額
（B）－（C)
（D)</t>
    <rPh sb="0" eb="3">
      <t>ジュンシサン</t>
    </rPh>
    <rPh sb="3" eb="4">
      <t>ガク</t>
    </rPh>
    <phoneticPr fontId="3"/>
  </si>
  <si>
    <t xml:space="preserve">
資本金
（E)</t>
    <rPh sb="1" eb="4">
      <t>シホンキン</t>
    </rPh>
    <phoneticPr fontId="3"/>
  </si>
  <si>
    <t>出資割合（％）
（A）/（E)
（F)</t>
    <rPh sb="0" eb="2">
      <t>シュッシ</t>
    </rPh>
    <rPh sb="2" eb="4">
      <t>ワリアイ</t>
    </rPh>
    <phoneticPr fontId="3"/>
  </si>
  <si>
    <t>実質価額
（D)×（F)
（G)</t>
    <rPh sb="0" eb="2">
      <t>ジッシツ</t>
    </rPh>
    <rPh sb="2" eb="4">
      <t>カガク</t>
    </rPh>
    <phoneticPr fontId="11"/>
  </si>
  <si>
    <t>投資損失引当金
計上額
（H)</t>
    <rPh sb="0" eb="2">
      <t>トウシ</t>
    </rPh>
    <rPh sb="2" eb="4">
      <t>ソンシツ</t>
    </rPh>
    <rPh sb="4" eb="7">
      <t>ヒキアテキン</t>
    </rPh>
    <rPh sb="8" eb="11">
      <t>ケイジョウガク</t>
    </rPh>
    <phoneticPr fontId="11"/>
  </si>
  <si>
    <t xml:space="preserve">
出資金額
（A)</t>
    <rPh sb="1" eb="3">
      <t>シュッシ</t>
    </rPh>
    <rPh sb="3" eb="5">
      <t>キンガク</t>
    </rPh>
    <phoneticPr fontId="3"/>
  </si>
  <si>
    <t xml:space="preserve">
強制評価減
（H)</t>
    <rPh sb="1" eb="3">
      <t>キョウセイ</t>
    </rPh>
    <rPh sb="3" eb="5">
      <t>ヒョウカ</t>
    </rPh>
    <rPh sb="5" eb="6">
      <t>ゲン</t>
    </rPh>
    <phoneticPr fontId="11"/>
  </si>
  <si>
    <t>貸借対照表計上額
（Ａ）－（Ｈ）
（Ｉ）</t>
    <rPh sb="0" eb="2">
      <t>タイシャク</t>
    </rPh>
    <rPh sb="2" eb="5">
      <t>タイショウヒョウ</t>
    </rPh>
    <rPh sb="5" eb="8">
      <t>ケイジョウガク</t>
    </rPh>
    <phoneticPr fontId="11"/>
  </si>
  <si>
    <t>種類</t>
    <rPh sb="0" eb="2">
      <t>シュルイ</t>
    </rPh>
    <phoneticPr fontId="3"/>
  </si>
  <si>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3"/>
  </si>
  <si>
    <t>(参考)財産に関する
調書記載額</t>
    <rPh sb="1" eb="3">
      <t>サンコウ</t>
    </rPh>
    <rPh sb="4" eb="6">
      <t>ザイサン</t>
    </rPh>
    <rPh sb="7" eb="8">
      <t>カン</t>
    </rPh>
    <rPh sb="11" eb="13">
      <t>チョウショ</t>
    </rPh>
    <rPh sb="13" eb="15">
      <t>キサイ</t>
    </rPh>
    <rPh sb="15" eb="16">
      <t>ガク</t>
    </rPh>
    <phoneticPr fontId="3"/>
  </si>
  <si>
    <t>④基金の明細</t>
    <phoneticPr fontId="11"/>
  </si>
  <si>
    <t>相手先名または種別</t>
    <rPh sb="0" eb="3">
      <t>アイテサキ</t>
    </rPh>
    <rPh sb="3" eb="4">
      <t>メイ</t>
    </rPh>
    <rPh sb="7" eb="9">
      <t>シュベツ</t>
    </rPh>
    <phoneticPr fontId="3"/>
  </si>
  <si>
    <t>（参考）
貸付金計</t>
    <rPh sb="1" eb="3">
      <t>サンコウ</t>
    </rPh>
    <rPh sb="5" eb="8">
      <t>カシツケキン</t>
    </rPh>
    <rPh sb="8" eb="9">
      <t>ケイ</t>
    </rPh>
    <phoneticPr fontId="3"/>
  </si>
  <si>
    <t>貸借対照表計上額</t>
    <rPh sb="0" eb="2">
      <t>タイシャク</t>
    </rPh>
    <rPh sb="2" eb="5">
      <t>タイショウヒョウ</t>
    </rPh>
    <rPh sb="5" eb="8">
      <t>ケイジョウガク</t>
    </rPh>
    <phoneticPr fontId="11"/>
  </si>
  <si>
    <t>徴収不能引当金
計上額</t>
    <rPh sb="0" eb="2">
      <t>チョウシュウ</t>
    </rPh>
    <rPh sb="2" eb="4">
      <t>フノウ</t>
    </rPh>
    <rPh sb="4" eb="7">
      <t>ヒキアテキン</t>
    </rPh>
    <rPh sb="8" eb="11">
      <t>ケイジョウガク</t>
    </rPh>
    <phoneticPr fontId="11"/>
  </si>
  <si>
    <t>地方公営事業</t>
    <rPh sb="0" eb="2">
      <t>チホウ</t>
    </rPh>
    <rPh sb="2" eb="4">
      <t>コウエイ</t>
    </rPh>
    <rPh sb="4" eb="6">
      <t>ジギョウ</t>
    </rPh>
    <phoneticPr fontId="11"/>
  </si>
  <si>
    <t>　　病院</t>
    <rPh sb="2" eb="4">
      <t>ビョウイン</t>
    </rPh>
    <phoneticPr fontId="11"/>
  </si>
  <si>
    <t>一部事務組合・広域連合</t>
    <rPh sb="0" eb="2">
      <t>イチブ</t>
    </rPh>
    <rPh sb="2" eb="4">
      <t>ジム</t>
    </rPh>
    <rPh sb="4" eb="6">
      <t>クミアイ</t>
    </rPh>
    <rPh sb="7" eb="9">
      <t>コウイキ</t>
    </rPh>
    <rPh sb="9" eb="11">
      <t>レンゴウ</t>
    </rPh>
    <phoneticPr fontId="3"/>
  </si>
  <si>
    <t>　　○○組合</t>
    <rPh sb="4" eb="6">
      <t>クミアイ</t>
    </rPh>
    <phoneticPr fontId="11"/>
  </si>
  <si>
    <t>地方独立行政法人</t>
    <rPh sb="0" eb="2">
      <t>チホウ</t>
    </rPh>
    <rPh sb="2" eb="4">
      <t>ドクリツ</t>
    </rPh>
    <rPh sb="4" eb="6">
      <t>ギョウセイ</t>
    </rPh>
    <rPh sb="6" eb="8">
      <t>ホウジン</t>
    </rPh>
    <phoneticPr fontId="11"/>
  </si>
  <si>
    <t>　　○○大学</t>
    <rPh sb="4" eb="6">
      <t>ダイガク</t>
    </rPh>
    <phoneticPr fontId="11"/>
  </si>
  <si>
    <t>地方三公社</t>
    <rPh sb="0" eb="2">
      <t>チホウ</t>
    </rPh>
    <rPh sb="2" eb="5">
      <t>サンコウシャ</t>
    </rPh>
    <phoneticPr fontId="11"/>
  </si>
  <si>
    <t>　　○○土地開発公社</t>
    <rPh sb="4" eb="6">
      <t>トチ</t>
    </rPh>
    <rPh sb="6" eb="8">
      <t>カイハツ</t>
    </rPh>
    <rPh sb="8" eb="10">
      <t>コウシャ</t>
    </rPh>
    <phoneticPr fontId="11"/>
  </si>
  <si>
    <t>第三セクター等</t>
    <rPh sb="0" eb="1">
      <t>ダイ</t>
    </rPh>
    <rPh sb="1" eb="2">
      <t>サン</t>
    </rPh>
    <rPh sb="6" eb="7">
      <t>ナド</t>
    </rPh>
    <phoneticPr fontId="11"/>
  </si>
  <si>
    <t>　　（株）○○清掃サービス</t>
    <rPh sb="3" eb="4">
      <t>カブ</t>
    </rPh>
    <rPh sb="7" eb="9">
      <t>セイソウ</t>
    </rPh>
    <phoneticPr fontId="11"/>
  </si>
  <si>
    <t>その他の貸付金</t>
    <rPh sb="2" eb="3">
      <t>タ</t>
    </rPh>
    <rPh sb="4" eb="7">
      <t>カシツケキン</t>
    </rPh>
    <phoneticPr fontId="11"/>
  </si>
  <si>
    <t>⑤貸付金の明細</t>
    <phoneticPr fontId="11"/>
  </si>
  <si>
    <t>　　・・・・</t>
    <phoneticPr fontId="11"/>
  </si>
  <si>
    <t>⑥長期延滞債権の明細</t>
    <rPh sb="1" eb="3">
      <t>チョウキ</t>
    </rPh>
    <rPh sb="3" eb="5">
      <t>エンタイ</t>
    </rPh>
    <rPh sb="5" eb="7">
      <t>サイケン</t>
    </rPh>
    <rPh sb="8" eb="10">
      <t>メイサイ</t>
    </rPh>
    <phoneticPr fontId="11"/>
  </si>
  <si>
    <t>⑦未収金の明細</t>
    <rPh sb="1" eb="4">
      <t>ミシュウキン</t>
    </rPh>
    <rPh sb="5" eb="7">
      <t>メイサイ</t>
    </rPh>
    <phoneticPr fontId="11"/>
  </si>
  <si>
    <t>貸借対照表計上額</t>
    <rPh sb="0" eb="2">
      <t>タイシャク</t>
    </rPh>
    <rPh sb="2" eb="5">
      <t>タイショウヒョウ</t>
    </rPh>
    <rPh sb="5" eb="8">
      <t>ケイジョウガク</t>
    </rPh>
    <phoneticPr fontId="3"/>
  </si>
  <si>
    <t>徴収不能引当金計上額</t>
    <rPh sb="0" eb="2">
      <t>チョウシュウ</t>
    </rPh>
    <rPh sb="2" eb="4">
      <t>フノウ</t>
    </rPh>
    <rPh sb="4" eb="7">
      <t>ヒキアテキン</t>
    </rPh>
    <rPh sb="7" eb="10">
      <t>ケイジョウガク</t>
    </rPh>
    <phoneticPr fontId="3"/>
  </si>
  <si>
    <t>【貸付金】</t>
    <rPh sb="1" eb="4">
      <t>カシツケキン</t>
    </rPh>
    <phoneticPr fontId="3"/>
  </si>
  <si>
    <t>第三セクター等</t>
    <rPh sb="0" eb="1">
      <t>ダイ</t>
    </rPh>
    <rPh sb="1" eb="2">
      <t>サン</t>
    </rPh>
    <rPh sb="6" eb="7">
      <t>ナド</t>
    </rPh>
    <phoneticPr fontId="3"/>
  </si>
  <si>
    <t>　　（株）○○</t>
    <rPh sb="3" eb="4">
      <t>カブ</t>
    </rPh>
    <phoneticPr fontId="3"/>
  </si>
  <si>
    <t>　　・・・・・</t>
    <phoneticPr fontId="3"/>
  </si>
  <si>
    <t>小計</t>
    <rPh sb="0" eb="2">
      <t>ショウケイ</t>
    </rPh>
    <phoneticPr fontId="11"/>
  </si>
  <si>
    <t>【未収金】</t>
    <rPh sb="1" eb="4">
      <t>ミシュウキン</t>
    </rPh>
    <phoneticPr fontId="3"/>
  </si>
  <si>
    <t>税等未収金</t>
    <rPh sb="0" eb="1">
      <t>ゼイ</t>
    </rPh>
    <rPh sb="1" eb="2">
      <t>ナド</t>
    </rPh>
    <rPh sb="2" eb="5">
      <t>ミシュウキン</t>
    </rPh>
    <phoneticPr fontId="11"/>
  </si>
  <si>
    <t>その他の未収金</t>
    <rPh sb="2" eb="3">
      <t>タ</t>
    </rPh>
    <rPh sb="4" eb="7">
      <t>ミシュウキン</t>
    </rPh>
    <phoneticPr fontId="11"/>
  </si>
  <si>
    <t>（２）負債項目の明細</t>
    <rPh sb="3" eb="5">
      <t>フサイ</t>
    </rPh>
    <rPh sb="5" eb="7">
      <t>コウモク</t>
    </rPh>
    <rPh sb="8" eb="10">
      <t>メイサイ</t>
    </rPh>
    <phoneticPr fontId="11"/>
  </si>
  <si>
    <t>①地方債（借入先別）の明細</t>
    <rPh sb="1" eb="4">
      <t>チホウサイ</t>
    </rPh>
    <rPh sb="5" eb="8">
      <t>カリイレサキ</t>
    </rPh>
    <rPh sb="8" eb="9">
      <t>ベツ</t>
    </rPh>
    <rPh sb="11" eb="13">
      <t>メイサイ</t>
    </rPh>
    <phoneticPr fontId="11"/>
  </si>
  <si>
    <t>地方債残高</t>
    <rPh sb="0" eb="3">
      <t>チホウサイ</t>
    </rPh>
    <rPh sb="3" eb="5">
      <t>ザンダカ</t>
    </rPh>
    <phoneticPr fontId="24"/>
  </si>
  <si>
    <t>政府資金</t>
    <rPh sb="0" eb="2">
      <t>セイフ</t>
    </rPh>
    <rPh sb="2" eb="4">
      <t>シキン</t>
    </rPh>
    <phoneticPr fontId="24"/>
  </si>
  <si>
    <t>地方公共団体
金融機構</t>
    <rPh sb="0" eb="2">
      <t>チホウ</t>
    </rPh>
    <rPh sb="2" eb="4">
      <t>コウキョウ</t>
    </rPh>
    <rPh sb="4" eb="6">
      <t>ダンタイ</t>
    </rPh>
    <rPh sb="7" eb="9">
      <t>キンユウ</t>
    </rPh>
    <rPh sb="9" eb="11">
      <t>キコウ</t>
    </rPh>
    <phoneticPr fontId="24"/>
  </si>
  <si>
    <t>市中銀行</t>
    <rPh sb="0" eb="2">
      <t>シチュウ</t>
    </rPh>
    <rPh sb="2" eb="4">
      <t>ギンコウ</t>
    </rPh>
    <phoneticPr fontId="24"/>
  </si>
  <si>
    <t>その他の
金融機関</t>
    <rPh sb="2" eb="3">
      <t>タ</t>
    </rPh>
    <rPh sb="5" eb="7">
      <t>キンユウ</t>
    </rPh>
    <rPh sb="7" eb="9">
      <t>キカン</t>
    </rPh>
    <phoneticPr fontId="24"/>
  </si>
  <si>
    <t>市場公募債</t>
    <rPh sb="0" eb="2">
      <t>シジョウ</t>
    </rPh>
    <rPh sb="2" eb="5">
      <t>コウボサイ</t>
    </rPh>
    <phoneticPr fontId="24"/>
  </si>
  <si>
    <t>その他</t>
    <rPh sb="2" eb="3">
      <t>タ</t>
    </rPh>
    <phoneticPr fontId="24"/>
  </si>
  <si>
    <t>うち1年内償還予定</t>
    <rPh sb="3" eb="5">
      <t>ネンナイ</t>
    </rPh>
    <rPh sb="5" eb="7">
      <t>ショウカン</t>
    </rPh>
    <rPh sb="7" eb="9">
      <t>ヨテイ</t>
    </rPh>
    <phoneticPr fontId="3"/>
  </si>
  <si>
    <t>うち共同発行債</t>
    <rPh sb="2" eb="4">
      <t>キョウドウ</t>
    </rPh>
    <rPh sb="4" eb="6">
      <t>ハッコウ</t>
    </rPh>
    <rPh sb="6" eb="7">
      <t>サイ</t>
    </rPh>
    <phoneticPr fontId="3"/>
  </si>
  <si>
    <t>うち住民公募債</t>
    <rPh sb="2" eb="4">
      <t>ジュウミン</t>
    </rPh>
    <rPh sb="4" eb="7">
      <t>コウボサイ</t>
    </rPh>
    <phoneticPr fontId="3"/>
  </si>
  <si>
    <t>【通常分】</t>
    <rPh sb="1" eb="3">
      <t>ツウジョウ</t>
    </rPh>
    <rPh sb="3" eb="4">
      <t>ブン</t>
    </rPh>
    <phoneticPr fontId="11"/>
  </si>
  <si>
    <t>　　一般公共事業</t>
    <rPh sb="2" eb="4">
      <t>イッパン</t>
    </rPh>
    <rPh sb="4" eb="6">
      <t>コウキョウ</t>
    </rPh>
    <rPh sb="6" eb="8">
      <t>ジギョウ</t>
    </rPh>
    <phoneticPr fontId="11"/>
  </si>
  <si>
    <t>　　公営住宅建設</t>
    <rPh sb="2" eb="4">
      <t>コウエイ</t>
    </rPh>
    <rPh sb="4" eb="6">
      <t>ジュウタク</t>
    </rPh>
    <rPh sb="6" eb="8">
      <t>ケンセツ</t>
    </rPh>
    <phoneticPr fontId="11"/>
  </si>
  <si>
    <t>　　災害復旧</t>
    <rPh sb="2" eb="4">
      <t>サイガイ</t>
    </rPh>
    <rPh sb="4" eb="6">
      <t>フッキュウ</t>
    </rPh>
    <phoneticPr fontId="11"/>
  </si>
  <si>
    <t>　　教育・福祉施設</t>
    <rPh sb="2" eb="4">
      <t>キョウイク</t>
    </rPh>
    <rPh sb="5" eb="7">
      <t>フクシ</t>
    </rPh>
    <rPh sb="7" eb="9">
      <t>シセツ</t>
    </rPh>
    <phoneticPr fontId="11"/>
  </si>
  <si>
    <t>　　一般単独事業</t>
    <rPh sb="2" eb="4">
      <t>イッパン</t>
    </rPh>
    <rPh sb="4" eb="6">
      <t>タンドク</t>
    </rPh>
    <rPh sb="6" eb="8">
      <t>ジギョウ</t>
    </rPh>
    <phoneticPr fontId="11"/>
  </si>
  <si>
    <t>　　その他</t>
    <rPh sb="4" eb="5">
      <t>ホカ</t>
    </rPh>
    <phoneticPr fontId="11"/>
  </si>
  <si>
    <t>【特別分】</t>
    <rPh sb="1" eb="3">
      <t>トクベツ</t>
    </rPh>
    <rPh sb="3" eb="4">
      <t>ブン</t>
    </rPh>
    <phoneticPr fontId="11"/>
  </si>
  <si>
    <t>　　臨時財政対策債</t>
    <rPh sb="2" eb="4">
      <t>リンジ</t>
    </rPh>
    <rPh sb="4" eb="6">
      <t>ザイセイ</t>
    </rPh>
    <rPh sb="6" eb="8">
      <t>タイサク</t>
    </rPh>
    <rPh sb="8" eb="9">
      <t>サイ</t>
    </rPh>
    <phoneticPr fontId="25"/>
  </si>
  <si>
    <t>　　減税補てん債</t>
    <rPh sb="2" eb="4">
      <t>ゲンゼイ</t>
    </rPh>
    <rPh sb="4" eb="5">
      <t>ホ</t>
    </rPh>
    <rPh sb="7" eb="8">
      <t>サイ</t>
    </rPh>
    <phoneticPr fontId="25"/>
  </si>
  <si>
    <t>　　退職手当債</t>
    <rPh sb="2" eb="4">
      <t>タイショク</t>
    </rPh>
    <rPh sb="4" eb="6">
      <t>テアテ</t>
    </rPh>
    <rPh sb="6" eb="7">
      <t>サイ</t>
    </rPh>
    <phoneticPr fontId="25"/>
  </si>
  <si>
    <t>　　その他</t>
    <rPh sb="4" eb="5">
      <t>タ</t>
    </rPh>
    <phoneticPr fontId="25"/>
  </si>
  <si>
    <t>②地方債（利率別）の明細</t>
    <rPh sb="1" eb="4">
      <t>チホウサイ</t>
    </rPh>
    <rPh sb="5" eb="7">
      <t>リリツ</t>
    </rPh>
    <rPh sb="7" eb="8">
      <t>ベツ</t>
    </rPh>
    <rPh sb="10" eb="12">
      <t>メイサイ</t>
    </rPh>
    <phoneticPr fontId="3"/>
  </si>
  <si>
    <t>1.5％以下</t>
    <rPh sb="4" eb="6">
      <t>イカ</t>
    </rPh>
    <phoneticPr fontId="24"/>
  </si>
  <si>
    <t>1.5％超
2.0％以下</t>
    <rPh sb="4" eb="5">
      <t>チョウ</t>
    </rPh>
    <rPh sb="10" eb="12">
      <t>イカ</t>
    </rPh>
    <phoneticPr fontId="24"/>
  </si>
  <si>
    <t>2.0％超
2.5％以下</t>
    <rPh sb="4" eb="5">
      <t>チョウ</t>
    </rPh>
    <rPh sb="10" eb="12">
      <t>イカ</t>
    </rPh>
    <phoneticPr fontId="24"/>
  </si>
  <si>
    <t>2.5％超
3.0％以下</t>
    <rPh sb="4" eb="5">
      <t>チョウ</t>
    </rPh>
    <rPh sb="10" eb="12">
      <t>イカ</t>
    </rPh>
    <phoneticPr fontId="24"/>
  </si>
  <si>
    <t>3.0％超
3.5％以下</t>
    <rPh sb="4" eb="5">
      <t>チョウ</t>
    </rPh>
    <rPh sb="10" eb="12">
      <t>イカ</t>
    </rPh>
    <phoneticPr fontId="24"/>
  </si>
  <si>
    <t>3.5％超
4.0％以下</t>
    <rPh sb="4" eb="5">
      <t>チョウ</t>
    </rPh>
    <rPh sb="10" eb="12">
      <t>イカ</t>
    </rPh>
    <phoneticPr fontId="24"/>
  </si>
  <si>
    <t>4.0％超</t>
    <rPh sb="4" eb="5">
      <t>チョウ</t>
    </rPh>
    <phoneticPr fontId="24"/>
  </si>
  <si>
    <t>（参考）
加重平均
利率</t>
    <rPh sb="1" eb="3">
      <t>サンコウ</t>
    </rPh>
    <rPh sb="5" eb="7">
      <t>カジュウ</t>
    </rPh>
    <rPh sb="7" eb="9">
      <t>ヘイキン</t>
    </rPh>
    <rPh sb="10" eb="12">
      <t>リリツ</t>
    </rPh>
    <phoneticPr fontId="24"/>
  </si>
  <si>
    <t>③地方債（返済期間別）の明細</t>
    <rPh sb="1" eb="4">
      <t>チホウサイ</t>
    </rPh>
    <rPh sb="5" eb="7">
      <t>ヘンサイ</t>
    </rPh>
    <rPh sb="7" eb="9">
      <t>キカン</t>
    </rPh>
    <rPh sb="9" eb="10">
      <t>ベツ</t>
    </rPh>
    <rPh sb="12" eb="14">
      <t>メイサイ</t>
    </rPh>
    <phoneticPr fontId="3"/>
  </si>
  <si>
    <t>１年以内</t>
    <rPh sb="1" eb="2">
      <t>ネン</t>
    </rPh>
    <rPh sb="2" eb="4">
      <t>イナイ</t>
    </rPh>
    <phoneticPr fontId="3"/>
  </si>
  <si>
    <t>１年超
２年以内</t>
    <rPh sb="1" eb="2">
      <t>ネン</t>
    </rPh>
    <rPh sb="2" eb="3">
      <t>チョウ</t>
    </rPh>
    <rPh sb="5" eb="6">
      <t>ネン</t>
    </rPh>
    <rPh sb="6" eb="8">
      <t>イナイ</t>
    </rPh>
    <phoneticPr fontId="3"/>
  </si>
  <si>
    <t>２年超
３年以内</t>
    <rPh sb="1" eb="2">
      <t>ネン</t>
    </rPh>
    <rPh sb="2" eb="3">
      <t>チョウ</t>
    </rPh>
    <rPh sb="5" eb="6">
      <t>ネン</t>
    </rPh>
    <rPh sb="6" eb="8">
      <t>イナイ</t>
    </rPh>
    <phoneticPr fontId="3"/>
  </si>
  <si>
    <t>３年超
４年以内</t>
    <rPh sb="1" eb="2">
      <t>ネン</t>
    </rPh>
    <rPh sb="2" eb="3">
      <t>チョウ</t>
    </rPh>
    <rPh sb="5" eb="6">
      <t>ネン</t>
    </rPh>
    <rPh sb="6" eb="8">
      <t>イナイ</t>
    </rPh>
    <phoneticPr fontId="3"/>
  </si>
  <si>
    <t>４年超
５年以内</t>
    <rPh sb="1" eb="2">
      <t>ネン</t>
    </rPh>
    <rPh sb="2" eb="3">
      <t>チョウ</t>
    </rPh>
    <rPh sb="5" eb="6">
      <t>ネン</t>
    </rPh>
    <rPh sb="6" eb="8">
      <t>イナイ</t>
    </rPh>
    <phoneticPr fontId="3"/>
  </si>
  <si>
    <t>５年超
10年以内</t>
    <rPh sb="1" eb="2">
      <t>ネン</t>
    </rPh>
    <rPh sb="2" eb="3">
      <t>チョウ</t>
    </rPh>
    <rPh sb="6" eb="7">
      <t>ネン</t>
    </rPh>
    <rPh sb="7" eb="9">
      <t>イナイ</t>
    </rPh>
    <phoneticPr fontId="3"/>
  </si>
  <si>
    <t>10年超
15年以内</t>
    <rPh sb="2" eb="3">
      <t>ネン</t>
    </rPh>
    <rPh sb="3" eb="4">
      <t>チョウ</t>
    </rPh>
    <rPh sb="7" eb="8">
      <t>ネン</t>
    </rPh>
    <rPh sb="8" eb="10">
      <t>イナイ</t>
    </rPh>
    <phoneticPr fontId="3"/>
  </si>
  <si>
    <t>15年超
20年以内</t>
    <rPh sb="2" eb="3">
      <t>ネン</t>
    </rPh>
    <rPh sb="3" eb="4">
      <t>チョウ</t>
    </rPh>
    <rPh sb="7" eb="8">
      <t>ネン</t>
    </rPh>
    <rPh sb="8" eb="10">
      <t>イナイ</t>
    </rPh>
    <phoneticPr fontId="3"/>
  </si>
  <si>
    <t>20年超</t>
    <rPh sb="2" eb="3">
      <t>ネン</t>
    </rPh>
    <rPh sb="3" eb="4">
      <t>チョウ</t>
    </rPh>
    <phoneticPr fontId="3"/>
  </si>
  <si>
    <t>④特定の契約条項が付された地方債の概要</t>
    <rPh sb="1" eb="3">
      <t>トクテイ</t>
    </rPh>
    <rPh sb="4" eb="6">
      <t>ケイヤク</t>
    </rPh>
    <rPh sb="6" eb="8">
      <t>ジョウコウ</t>
    </rPh>
    <rPh sb="9" eb="10">
      <t>フ</t>
    </rPh>
    <rPh sb="13" eb="16">
      <t>チホウサイ</t>
    </rPh>
    <rPh sb="17" eb="19">
      <t>ガイヨウ</t>
    </rPh>
    <phoneticPr fontId="3"/>
  </si>
  <si>
    <t>特定の契約条項が
付された地方債残高</t>
    <rPh sb="0" eb="2">
      <t>トクテイ</t>
    </rPh>
    <rPh sb="3" eb="5">
      <t>ケイヤク</t>
    </rPh>
    <rPh sb="5" eb="7">
      <t>ジョウコウ</t>
    </rPh>
    <rPh sb="9" eb="10">
      <t>フ</t>
    </rPh>
    <rPh sb="13" eb="16">
      <t>チホウサイ</t>
    </rPh>
    <rPh sb="16" eb="18">
      <t>ザンダカ</t>
    </rPh>
    <phoneticPr fontId="24"/>
  </si>
  <si>
    <t>契約条項の概要</t>
    <rPh sb="0" eb="2">
      <t>ケイヤク</t>
    </rPh>
    <rPh sb="2" eb="4">
      <t>ジョウコウ</t>
    </rPh>
    <rPh sb="5" eb="7">
      <t>ガイヨウ</t>
    </rPh>
    <phoneticPr fontId="24"/>
  </si>
  <si>
    <t>⑤引当金の明細</t>
    <rPh sb="1" eb="4">
      <t>ヒキアテキン</t>
    </rPh>
    <rPh sb="5" eb="7">
      <t>メイサイ</t>
    </rPh>
    <phoneticPr fontId="11"/>
  </si>
  <si>
    <t>区分</t>
    <rPh sb="0" eb="2">
      <t>クブン</t>
    </rPh>
    <phoneticPr fontId="3"/>
  </si>
  <si>
    <t>前年度末残高</t>
    <rPh sb="0" eb="3">
      <t>ゼンネンド</t>
    </rPh>
    <rPh sb="3" eb="4">
      <t>マツ</t>
    </rPh>
    <rPh sb="4" eb="6">
      <t>ザンダカ</t>
    </rPh>
    <phoneticPr fontId="3"/>
  </si>
  <si>
    <t>本年度増加額</t>
    <rPh sb="0" eb="3">
      <t>ホンネンド</t>
    </rPh>
    <rPh sb="3" eb="5">
      <t>ゾウカ</t>
    </rPh>
    <rPh sb="5" eb="6">
      <t>ガク</t>
    </rPh>
    <phoneticPr fontId="3"/>
  </si>
  <si>
    <t>本年度減少額</t>
    <rPh sb="0" eb="3">
      <t>ホンネンド</t>
    </rPh>
    <rPh sb="3" eb="6">
      <t>ゲンショウガク</t>
    </rPh>
    <phoneticPr fontId="3"/>
  </si>
  <si>
    <t>本年度末残高</t>
    <rPh sb="0" eb="3">
      <t>ホンネンド</t>
    </rPh>
    <rPh sb="3" eb="4">
      <t>マツ</t>
    </rPh>
    <rPh sb="4" eb="6">
      <t>ザンダカ</t>
    </rPh>
    <phoneticPr fontId="3"/>
  </si>
  <si>
    <t>目的使用</t>
    <rPh sb="0" eb="2">
      <t>モクテキ</t>
    </rPh>
    <rPh sb="2" eb="4">
      <t>シヨウ</t>
    </rPh>
    <phoneticPr fontId="11"/>
  </si>
  <si>
    <t>その他</t>
    <rPh sb="2" eb="3">
      <t>タ</t>
    </rPh>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</si>
  <si>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</si>
  <si>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7">
      <t>ホジョキンナド</t>
    </rPh>
    <rPh sb="8" eb="10">
      <t>メイサイ</t>
    </rPh>
    <phoneticPr fontId="11"/>
  </si>
  <si>
    <t>名称</t>
    <rPh sb="0" eb="2">
      <t>メイショウ</t>
    </rPh>
    <phoneticPr fontId="11"/>
  </si>
  <si>
    <t>相手先</t>
    <rPh sb="0" eb="3">
      <t>アイテサキ</t>
    </rPh>
    <phoneticPr fontId="11"/>
  </si>
  <si>
    <t>金額</t>
    <rPh sb="0" eb="2">
      <t>キンガク</t>
    </rPh>
    <phoneticPr fontId="11"/>
  </si>
  <si>
    <t>支出目的</t>
    <rPh sb="0" eb="2">
      <t>シシュツ</t>
    </rPh>
    <rPh sb="2" eb="4">
      <t>モクテキ</t>
    </rPh>
    <phoneticPr fontId="11"/>
  </si>
  <si>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1"/>
  </si>
  <si>
    <t>計</t>
    <rPh sb="0" eb="1">
      <t>ケイ</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</si>
  <si>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</si>
  <si>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</si>
  <si>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会計</t>
    <rPh sb="0" eb="2">
      <t>カイケイ</t>
    </rPh>
    <phoneticPr fontId="3"/>
  </si>
  <si>
    <t>財源の内容</t>
    <rPh sb="0" eb="2">
      <t>ザイゲン</t>
    </rPh>
    <rPh sb="3" eb="5">
      <t>ナイヨウ</t>
    </rPh>
    <phoneticPr fontId="3"/>
  </si>
  <si>
    <t>・・・・</t>
  </si>
  <si>
    <t>小計</t>
    <rPh sb="0" eb="2">
      <t>ショウケイ</t>
    </rPh>
    <phoneticPr fontId="3"/>
  </si>
  <si>
    <t>資本的
補助金</t>
    <rPh sb="0" eb="3">
      <t>シホンテキ</t>
    </rPh>
    <rPh sb="4" eb="7">
      <t>ホジョキン</t>
    </rPh>
    <phoneticPr fontId="11"/>
  </si>
  <si>
    <t>経常的
補助金</t>
    <rPh sb="0" eb="3">
      <t>ケイジョウテキ</t>
    </rPh>
    <rPh sb="4" eb="7">
      <t>ホジョキン</t>
    </rPh>
    <phoneticPr fontId="11"/>
  </si>
  <si>
    <t>特別会計</t>
    <rPh sb="0" eb="2">
      <t>トクベツ</t>
    </rPh>
    <rPh sb="2" eb="4">
      <t>カイケイ</t>
    </rPh>
    <phoneticPr fontId="3"/>
  </si>
  <si>
    <t>（２）財源情報の明細</t>
    <rPh sb="3" eb="5">
      <t>ザイゲン</t>
    </rPh>
    <rPh sb="5" eb="7">
      <t>ジョウホウ</t>
    </rPh>
    <rPh sb="8" eb="10">
      <t>メイサイ</t>
    </rPh>
    <phoneticPr fontId="11"/>
  </si>
  <si>
    <t>内訳</t>
    <rPh sb="0" eb="2">
      <t>ウチワケ</t>
    </rPh>
    <phoneticPr fontId="11"/>
  </si>
  <si>
    <t>国県等補助金</t>
    <rPh sb="0" eb="1">
      <t>クニ</t>
    </rPh>
    <rPh sb="1" eb="2">
      <t>ケン</t>
    </rPh>
    <rPh sb="2" eb="3">
      <t>ナド</t>
    </rPh>
    <rPh sb="3" eb="6">
      <t>ホジョキン</t>
    </rPh>
    <phoneticPr fontId="11"/>
  </si>
  <si>
    <t>地方債</t>
    <rPh sb="0" eb="3">
      <t>チホウサイ</t>
    </rPh>
    <phoneticPr fontId="11"/>
  </si>
  <si>
    <t>税収等</t>
    <rPh sb="0" eb="3">
      <t>ゼイシュウナド</t>
    </rPh>
    <phoneticPr fontId="11"/>
  </si>
  <si>
    <t>その他</t>
    <rPh sb="2" eb="3">
      <t>ホカ</t>
    </rPh>
    <phoneticPr fontId="11"/>
  </si>
  <si>
    <t>有形固定資産等の増加</t>
    <rPh sb="0" eb="2">
      <t>ユウケイ</t>
    </rPh>
    <rPh sb="2" eb="4">
      <t>コテイ</t>
    </rPh>
    <rPh sb="4" eb="6">
      <t>シサン</t>
    </rPh>
    <rPh sb="6" eb="7">
      <t>ナド</t>
    </rPh>
    <rPh sb="8" eb="10">
      <t>ゾウカ</t>
    </rPh>
    <phoneticPr fontId="11"/>
  </si>
  <si>
    <t>貸付金・基金等の増加</t>
    <rPh sb="0" eb="3">
      <t>カシツケキン</t>
    </rPh>
    <rPh sb="4" eb="6">
      <t>キキン</t>
    </rPh>
    <rPh sb="6" eb="7">
      <t>ナド</t>
    </rPh>
    <rPh sb="8" eb="10">
      <t>ゾウカ</t>
    </rPh>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</si>
  <si>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</si>
  <si>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</si>
  <si>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現金</t>
    <rPh sb="0" eb="2">
      <t>ゲンキン</t>
    </rPh>
    <phoneticPr fontId="3"/>
  </si>
  <si>
    <t>要求払預金</t>
    <rPh sb="0" eb="2">
      <t>ヨウキュウ</t>
    </rPh>
    <rPh sb="2" eb="3">
      <t>ハラ</t>
    </rPh>
    <rPh sb="3" eb="5">
      <t>ヨキン</t>
    </rPh>
    <phoneticPr fontId="3"/>
  </si>
  <si>
    <t>短期投資</t>
    <rPh sb="0" eb="2">
      <t>タンキ</t>
    </rPh>
    <rPh sb="2" eb="4">
      <t>トウシ</t>
    </rPh>
    <phoneticPr fontId="3"/>
  </si>
  <si>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11"/>
  </si>
  <si>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1"/>
  </si>
  <si>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1"/>
  </si>
  <si>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1"/>
  </si>
  <si>
    <t>（単位：円）</t>
    <rPh sb="1" eb="3">
      <t>タンイ</t>
    </rPh>
    <rPh sb="4" eb="5">
      <t>エン</t>
    </rPh>
    <phoneticPr fontId="11"/>
  </si>
  <si>
    <t>※【通常分】は資産形成のための地方債、【特別分】は資産形成以外の地方債をいいます。</t>
    <rPh sb="2" eb="4">
      <t>ツウジョウ</t>
    </rPh>
    <rPh sb="4" eb="5">
      <t>ブン</t>
    </rPh>
    <rPh sb="7" eb="9">
      <t>シサン</t>
    </rPh>
    <rPh sb="9" eb="11">
      <t>ケイセイ</t>
    </rPh>
    <rPh sb="15" eb="18">
      <t>チホウサイ</t>
    </rPh>
    <rPh sb="20" eb="22">
      <t>トクベツ</t>
    </rPh>
    <rPh sb="22" eb="23">
      <t>ブン</t>
    </rPh>
    <rPh sb="25" eb="27">
      <t>シサン</t>
    </rPh>
    <rPh sb="27" eb="29">
      <t>ケイセイ</t>
    </rPh>
    <rPh sb="29" eb="31">
      <t>イガイ</t>
    </rPh>
    <rPh sb="32" eb="35">
      <t>チホウサイ</t>
    </rPh>
    <phoneticPr fontId="3"/>
  </si>
  <si>
    <t>※特定の契約条項とは、特定の条件に合致した場合に支払金利が上昇する場合等をいいます。</t>
    <rPh sb="1" eb="3">
      <t>トクテイ</t>
    </rPh>
    <rPh sb="4" eb="6">
      <t>ケイヤク</t>
    </rPh>
    <rPh sb="6" eb="8">
      <t>ジョウコウ</t>
    </rPh>
    <rPh sb="11" eb="13">
      <t>トクテイ</t>
    </rPh>
    <rPh sb="14" eb="16">
      <t>ジョウケン</t>
    </rPh>
    <rPh sb="17" eb="19">
      <t>ガッチ</t>
    </rPh>
    <rPh sb="21" eb="23">
      <t>バアイ</t>
    </rPh>
    <rPh sb="24" eb="26">
      <t>シハライ</t>
    </rPh>
    <rPh sb="26" eb="28">
      <t>キンリ</t>
    </rPh>
    <rPh sb="29" eb="31">
      <t>ジョウショウ</t>
    </rPh>
    <rPh sb="33" eb="36">
      <t>バアイトウ</t>
    </rPh>
    <phoneticPr fontId="3"/>
  </si>
  <si>
    <t>（単位：円）</t>
    <rPh sb="1" eb="3">
      <t>タンイ</t>
    </rPh>
    <rPh sb="4" eb="5">
      <t>エン</t>
    </rPh>
    <phoneticPr fontId="3"/>
  </si>
  <si>
    <t>（単位：円）</t>
    <rPh sb="4" eb="5">
      <t>エン</t>
    </rPh>
    <phoneticPr fontId="3"/>
  </si>
  <si>
    <t>退職手当引当金</t>
    <rPh sb="0" eb="2">
      <t>タイショク</t>
    </rPh>
    <rPh sb="2" eb="4">
      <t>テアテ</t>
    </rPh>
    <rPh sb="4" eb="6">
      <t>ヒキアテ</t>
    </rPh>
    <rPh sb="6" eb="7">
      <t>キン</t>
    </rPh>
    <phoneticPr fontId="2"/>
  </si>
  <si>
    <t>賞与等引当金</t>
    <rPh sb="0" eb="3">
      <t>ショウヨトウ</t>
    </rPh>
    <rPh sb="3" eb="5">
      <t>ヒキアテ</t>
    </rPh>
    <rPh sb="5" eb="6">
      <t>キン</t>
    </rPh>
    <phoneticPr fontId="2"/>
  </si>
  <si>
    <t>（単位：円）</t>
    <rPh sb="1" eb="3">
      <t>タンイ</t>
    </rPh>
    <rPh sb="4" eb="5">
      <t>エン</t>
    </rPh>
    <phoneticPr fontId="17"/>
  </si>
  <si>
    <t>【有価証券】</t>
  </si>
  <si>
    <t>【出資による権利】</t>
  </si>
  <si>
    <t>減債基金（短期）</t>
    <rPh sb="0" eb="2">
      <t>ゲンサイ</t>
    </rPh>
    <rPh sb="2" eb="4">
      <t>キキン</t>
    </rPh>
    <rPh sb="5" eb="7">
      <t>タンキ</t>
    </rPh>
    <phoneticPr fontId="3"/>
  </si>
  <si>
    <t>一般会計等</t>
    <rPh sb="0" eb="2">
      <t>イッパン</t>
    </rPh>
    <rPh sb="2" eb="4">
      <t>カイケイ</t>
    </rPh>
    <rPh sb="4" eb="5">
      <t>トウ</t>
    </rPh>
    <phoneticPr fontId="3"/>
  </si>
  <si>
    <t>町税</t>
    <rPh sb="0" eb="1">
      <t>マチ</t>
    </rPh>
    <rPh sb="1" eb="2">
      <t>ゼイ</t>
    </rPh>
    <phoneticPr fontId="3"/>
  </si>
  <si>
    <t>その他</t>
    <rPh sb="2" eb="3">
      <t>ホカ</t>
    </rPh>
    <phoneticPr fontId="3"/>
  </si>
  <si>
    <t>地方交付税</t>
    <rPh sb="0" eb="2">
      <t>チホウ</t>
    </rPh>
    <rPh sb="2" eb="5">
      <t>コウフゼイ</t>
    </rPh>
    <phoneticPr fontId="3"/>
  </si>
  <si>
    <t>地方譲与税</t>
    <rPh sb="0" eb="2">
      <t>チホウ</t>
    </rPh>
    <rPh sb="2" eb="4">
      <t>ジョウヨ</t>
    </rPh>
    <rPh sb="4" eb="5">
      <t>ゼイ</t>
    </rPh>
    <phoneticPr fontId="3"/>
  </si>
  <si>
    <t>役場庁舎建設基金</t>
  </si>
  <si>
    <t>地域福祉基金</t>
  </si>
  <si>
    <t>農業振興基金</t>
  </si>
  <si>
    <t>水産振興基金</t>
  </si>
  <si>
    <t>磯根資源増殖事業基金</t>
  </si>
  <si>
    <t>文教施設整備基金</t>
  </si>
  <si>
    <t>ふるさと創生基金</t>
  </si>
  <si>
    <t>ふるさと応援基金</t>
  </si>
  <si>
    <t>青少年海外派遣基金</t>
  </si>
  <si>
    <t>下水道事業債償還基金</t>
  </si>
  <si>
    <t>公共用施設維持運営基金</t>
  </si>
  <si>
    <t>土地開発基金</t>
  </si>
  <si>
    <t>奨学基金</t>
  </si>
  <si>
    <t>高齢者等肉用牛特別導入事業基金</t>
  </si>
  <si>
    <t>むつ湾フェリー株式会社</t>
  </si>
  <si>
    <t>あおもり農林業支援センター</t>
    <rPh sb="4" eb="6">
      <t>ノウリン</t>
    </rPh>
    <rPh sb="6" eb="7">
      <t>ギョウ</t>
    </rPh>
    <rPh sb="7" eb="9">
      <t>シエン</t>
    </rPh>
    <phoneticPr fontId="15"/>
  </si>
  <si>
    <t>青森県水産振興会</t>
    <rPh sb="0" eb="3">
      <t>アオモリケン</t>
    </rPh>
    <rPh sb="3" eb="5">
      <t>スイサン</t>
    </rPh>
    <rPh sb="5" eb="8">
      <t>シンコウカイ</t>
    </rPh>
    <phoneticPr fontId="18"/>
  </si>
  <si>
    <t>青森県畜産協会</t>
    <rPh sb="0" eb="3">
      <t>アオモリケン</t>
    </rPh>
    <rPh sb="3" eb="5">
      <t>チクサン</t>
    </rPh>
    <rPh sb="5" eb="7">
      <t>キョウカイ</t>
    </rPh>
    <phoneticPr fontId="18"/>
  </si>
  <si>
    <t>青森県信用保証協会</t>
    <rPh sb="0" eb="3">
      <t>アオモリケン</t>
    </rPh>
    <rPh sb="3" eb="5">
      <t>シンヨウ</t>
    </rPh>
    <rPh sb="5" eb="7">
      <t>ホショウ</t>
    </rPh>
    <rPh sb="7" eb="9">
      <t>キョウカイ</t>
    </rPh>
    <phoneticPr fontId="18"/>
  </si>
  <si>
    <t>下北地方森林組合</t>
    <rPh sb="0" eb="2">
      <t>シモキタ</t>
    </rPh>
    <rPh sb="2" eb="4">
      <t>チホウ</t>
    </rPh>
    <rPh sb="4" eb="6">
      <t>シンリン</t>
    </rPh>
    <rPh sb="6" eb="8">
      <t>クミアイ</t>
    </rPh>
    <phoneticPr fontId="18"/>
  </si>
  <si>
    <t>青森県農業信用基金協会</t>
    <rPh sb="0" eb="3">
      <t>アオモリケン</t>
    </rPh>
    <rPh sb="3" eb="5">
      <t>ノウギョウ</t>
    </rPh>
    <rPh sb="5" eb="7">
      <t>シンヨウ</t>
    </rPh>
    <rPh sb="7" eb="9">
      <t>キキン</t>
    </rPh>
    <rPh sb="9" eb="11">
      <t>キョウカイ</t>
    </rPh>
    <phoneticPr fontId="18"/>
  </si>
  <si>
    <t>漁港漁場漁村技術研究所</t>
    <rPh sb="0" eb="2">
      <t>ギョコウ</t>
    </rPh>
    <rPh sb="2" eb="4">
      <t>ギョジョウ</t>
    </rPh>
    <rPh sb="4" eb="6">
      <t>ギョソン</t>
    </rPh>
    <rPh sb="6" eb="8">
      <t>ギジュツ</t>
    </rPh>
    <rPh sb="8" eb="11">
      <t>ケンキュウジョ</t>
    </rPh>
    <phoneticPr fontId="18"/>
  </si>
  <si>
    <t>青森県栽培漁業振興協会</t>
    <rPh sb="0" eb="3">
      <t>アオモリケン</t>
    </rPh>
    <rPh sb="3" eb="5">
      <t>サイバイ</t>
    </rPh>
    <rPh sb="5" eb="7">
      <t>ギョギョウ</t>
    </rPh>
    <rPh sb="7" eb="9">
      <t>シンコウ</t>
    </rPh>
    <rPh sb="9" eb="11">
      <t>キョウカイ</t>
    </rPh>
    <phoneticPr fontId="18"/>
  </si>
  <si>
    <t>地方公共団体金融機構</t>
    <rPh sb="0" eb="2">
      <t>チホウ</t>
    </rPh>
    <rPh sb="2" eb="4">
      <t>コウキョウ</t>
    </rPh>
    <rPh sb="4" eb="6">
      <t>ダンタイ</t>
    </rPh>
    <rPh sb="6" eb="8">
      <t>キンユウ</t>
    </rPh>
    <rPh sb="8" eb="10">
      <t>キコウ</t>
    </rPh>
    <phoneticPr fontId="18"/>
  </si>
  <si>
    <t>大間町社会福祉協議会（子育てはつらつ応援事業）</t>
    <rPh sb="0" eb="3">
      <t>オオママチ</t>
    </rPh>
    <rPh sb="3" eb="5">
      <t>シャカイ</t>
    </rPh>
    <rPh sb="5" eb="7">
      <t>フクシ</t>
    </rPh>
    <rPh sb="7" eb="10">
      <t>キョウギカイ</t>
    </rPh>
    <rPh sb="11" eb="13">
      <t>コソダ</t>
    </rPh>
    <rPh sb="18" eb="20">
      <t>オウエン</t>
    </rPh>
    <rPh sb="20" eb="22">
      <t>ジギョウ</t>
    </rPh>
    <phoneticPr fontId="18"/>
  </si>
  <si>
    <t>ふるさと情報センター設立寄附金</t>
    <rPh sb="4" eb="6">
      <t>ジョウホウ</t>
    </rPh>
    <rPh sb="10" eb="12">
      <t>セツリツ</t>
    </rPh>
    <rPh sb="12" eb="15">
      <t>キフキン</t>
    </rPh>
    <phoneticPr fontId="2"/>
  </si>
  <si>
    <t>地域情報化センター会費</t>
    <rPh sb="0" eb="2">
      <t>チイキ</t>
    </rPh>
    <rPh sb="2" eb="5">
      <t>ジョウホウカ</t>
    </rPh>
    <rPh sb="9" eb="11">
      <t>カイヒ</t>
    </rPh>
    <phoneticPr fontId="2"/>
  </si>
  <si>
    <t>（財）青森県長寿社会振興財団出損金</t>
    <rPh sb="1" eb="2">
      <t>ザイ</t>
    </rPh>
    <rPh sb="3" eb="6">
      <t>アオモリケン</t>
    </rPh>
    <rPh sb="6" eb="8">
      <t>チョウジュ</t>
    </rPh>
    <rPh sb="8" eb="10">
      <t>シャカイ</t>
    </rPh>
    <rPh sb="10" eb="11">
      <t>シン</t>
    </rPh>
    <rPh sb="11" eb="12">
      <t>コウ</t>
    </rPh>
    <rPh sb="12" eb="14">
      <t>ザイダン</t>
    </rPh>
    <rPh sb="14" eb="15">
      <t>シュツ</t>
    </rPh>
    <rPh sb="15" eb="17">
      <t>ソンキン</t>
    </rPh>
    <phoneticPr fontId="2"/>
  </si>
  <si>
    <t>（財）暴力追放青森県民会議出損金</t>
    <rPh sb="1" eb="2">
      <t>ザイ</t>
    </rPh>
    <rPh sb="3" eb="5">
      <t>ボウリョク</t>
    </rPh>
    <rPh sb="5" eb="7">
      <t>ツイホウ</t>
    </rPh>
    <rPh sb="7" eb="11">
      <t>アオモリケンミン</t>
    </rPh>
    <rPh sb="11" eb="13">
      <t>カイギ</t>
    </rPh>
    <phoneticPr fontId="2"/>
  </si>
  <si>
    <t>町民税（個人）</t>
    <rPh sb="0" eb="2">
      <t>チョウミン</t>
    </rPh>
    <rPh sb="2" eb="3">
      <t>ゼイ</t>
    </rPh>
    <rPh sb="4" eb="6">
      <t>コジン</t>
    </rPh>
    <phoneticPr fontId="3"/>
  </si>
  <si>
    <t>町民税（法人）</t>
    <rPh sb="0" eb="2">
      <t>チョウミン</t>
    </rPh>
    <rPh sb="2" eb="3">
      <t>ゼイ</t>
    </rPh>
    <rPh sb="4" eb="6">
      <t>ホウジン</t>
    </rPh>
    <phoneticPr fontId="3"/>
  </si>
  <si>
    <t>固定資産税</t>
    <rPh sb="0" eb="2">
      <t>コテイ</t>
    </rPh>
    <rPh sb="2" eb="5">
      <t>シサンゼイ</t>
    </rPh>
    <phoneticPr fontId="3"/>
  </si>
  <si>
    <t>軽自動車税</t>
    <rPh sb="0" eb="4">
      <t>ケイジドウシャ</t>
    </rPh>
    <rPh sb="4" eb="5">
      <t>ゼイ</t>
    </rPh>
    <phoneticPr fontId="3"/>
  </si>
  <si>
    <t>児童福祉費負担金</t>
    <rPh sb="0" eb="2">
      <t>ジドウ</t>
    </rPh>
    <rPh sb="2" eb="4">
      <t>フクシ</t>
    </rPh>
    <rPh sb="4" eb="5">
      <t>ヒ</t>
    </rPh>
    <rPh sb="5" eb="8">
      <t>フタンキン</t>
    </rPh>
    <phoneticPr fontId="3"/>
  </si>
  <si>
    <t>住宅使用料</t>
    <rPh sb="0" eb="2">
      <t>ジュウタク</t>
    </rPh>
    <rPh sb="2" eb="4">
      <t>シヨウ</t>
    </rPh>
    <rPh sb="4" eb="5">
      <t>リョウ</t>
    </rPh>
    <phoneticPr fontId="3"/>
  </si>
  <si>
    <t>純行政コスト</t>
    <rPh sb="0" eb="1">
      <t>ジュン</t>
    </rPh>
    <rPh sb="1" eb="3">
      <t>ギョウセイ</t>
    </rPh>
    <phoneticPr fontId="3"/>
  </si>
  <si>
    <t>下北地域広域行政事務組合負担金</t>
  </si>
  <si>
    <t>長期延滞債権、未収金等の振替</t>
    <rPh sb="0" eb="6">
      <t>チョウキエンタイサイケン</t>
    </rPh>
    <rPh sb="7" eb="10">
      <t>ミシュウキン</t>
    </rPh>
    <rPh sb="10" eb="11">
      <t>トウ</t>
    </rPh>
    <rPh sb="12" eb="14">
      <t>フリカエ</t>
    </rPh>
    <phoneticPr fontId="3"/>
  </si>
  <si>
    <t>国県等支出金</t>
    <rPh sb="0" eb="1">
      <t>クニ</t>
    </rPh>
    <rPh sb="1" eb="2">
      <t>ケン</t>
    </rPh>
    <rPh sb="2" eb="3">
      <t>ナド</t>
    </rPh>
    <rPh sb="3" eb="6">
      <t>シシュツキン</t>
    </rPh>
    <phoneticPr fontId="3"/>
  </si>
  <si>
    <t>国県等支出金</t>
    <rPh sb="0" eb="1">
      <t>クニ</t>
    </rPh>
    <rPh sb="1" eb="3">
      <t>ケンナド</t>
    </rPh>
    <rPh sb="3" eb="6">
      <t>シシュツキン</t>
    </rPh>
    <phoneticPr fontId="3"/>
  </si>
  <si>
    <t>国民健康保険財政調整基金</t>
    <rPh sb="0" eb="2">
      <t>コクミン</t>
    </rPh>
    <rPh sb="2" eb="4">
      <t>ケンコウ</t>
    </rPh>
    <rPh sb="4" eb="6">
      <t>ホケン</t>
    </rPh>
    <rPh sb="6" eb="8">
      <t>ザイセイ</t>
    </rPh>
    <rPh sb="8" eb="10">
      <t>チョウセイ</t>
    </rPh>
    <rPh sb="10" eb="12">
      <t>キキン</t>
    </rPh>
    <phoneticPr fontId="3"/>
  </si>
  <si>
    <t>（財政調整基金　計）</t>
    <rPh sb="1" eb="3">
      <t>ザイセイ</t>
    </rPh>
    <rPh sb="3" eb="5">
      <t>チョウセイ</t>
    </rPh>
    <rPh sb="5" eb="7">
      <t>キキン</t>
    </rPh>
    <rPh sb="8" eb="9">
      <t>ケイ</t>
    </rPh>
    <phoneticPr fontId="3"/>
  </si>
  <si>
    <t>介護保険給付費準備基金</t>
    <rPh sb="0" eb="2">
      <t>カイゴ</t>
    </rPh>
    <rPh sb="2" eb="4">
      <t>ホケン</t>
    </rPh>
    <rPh sb="4" eb="6">
      <t>キュウフ</t>
    </rPh>
    <rPh sb="6" eb="7">
      <t>ヒ</t>
    </rPh>
    <rPh sb="7" eb="9">
      <t>ジュンビ</t>
    </rPh>
    <rPh sb="9" eb="11">
      <t>キキン</t>
    </rPh>
    <phoneticPr fontId="3"/>
  </si>
  <si>
    <t>（基金その他　計）</t>
    <rPh sb="1" eb="3">
      <t>キキン</t>
    </rPh>
    <rPh sb="5" eb="6">
      <t>タ</t>
    </rPh>
    <rPh sb="7" eb="8">
      <t>ケイ</t>
    </rPh>
    <phoneticPr fontId="3"/>
  </si>
  <si>
    <t>（減債基金　計）</t>
    <rPh sb="1" eb="3">
      <t>ゲンサイ</t>
    </rPh>
    <rPh sb="3" eb="5">
      <t>キキン</t>
    </rPh>
    <rPh sb="6" eb="7">
      <t>ケイ</t>
    </rPh>
    <phoneticPr fontId="3"/>
  </si>
  <si>
    <t>国民健康保険税</t>
    <rPh sb="0" eb="6">
      <t>コクミンケンコウホケン</t>
    </rPh>
    <rPh sb="6" eb="7">
      <t>ゼイ</t>
    </rPh>
    <phoneticPr fontId="3"/>
  </si>
  <si>
    <t>後期高齢者医療保険料</t>
    <rPh sb="0" eb="2">
      <t>コウキ</t>
    </rPh>
    <rPh sb="2" eb="5">
      <t>コウレイシャ</t>
    </rPh>
    <rPh sb="5" eb="7">
      <t>イリョウ</t>
    </rPh>
    <rPh sb="7" eb="10">
      <t>ホケンリョウ</t>
    </rPh>
    <phoneticPr fontId="3"/>
  </si>
  <si>
    <t>介護保険料</t>
    <rPh sb="0" eb="2">
      <t>カイゴ</t>
    </rPh>
    <rPh sb="2" eb="5">
      <t>ホケンリョウ</t>
    </rPh>
    <phoneticPr fontId="3"/>
  </si>
  <si>
    <t>小計</t>
    <rPh sb="0" eb="2">
      <t>ショウケイ</t>
    </rPh>
    <phoneticPr fontId="3"/>
  </si>
  <si>
    <t>全体会計相殺</t>
    <rPh sb="0" eb="6">
      <t>ゼンタイカイケイソウサイ</t>
    </rPh>
    <phoneticPr fontId="3"/>
  </si>
  <si>
    <t>税収等</t>
    <rPh sb="0" eb="2">
      <t>ゼイシュウ</t>
    </rPh>
    <rPh sb="2" eb="3">
      <t>トウ</t>
    </rPh>
    <phoneticPr fontId="3"/>
  </si>
  <si>
    <t>資本的補助金</t>
    <rPh sb="0" eb="6">
      <t>シホンテキホジョキン</t>
    </rPh>
    <phoneticPr fontId="3"/>
  </si>
  <si>
    <t>経常的補助金</t>
    <rPh sb="0" eb="3">
      <t>ケイジョウテキ</t>
    </rPh>
    <rPh sb="3" eb="6">
      <t>ホジョキン</t>
    </rPh>
    <phoneticPr fontId="3"/>
  </si>
  <si>
    <t>国民健康保険税</t>
    <rPh sb="0" eb="7">
      <t>コクミンケンコウホケンゼイ</t>
    </rPh>
    <phoneticPr fontId="3"/>
  </si>
  <si>
    <t>一般会計繰入金</t>
    <rPh sb="0" eb="2">
      <t>イッパン</t>
    </rPh>
    <rPh sb="2" eb="4">
      <t>カイケイ</t>
    </rPh>
    <rPh sb="4" eb="6">
      <t>クリイレ</t>
    </rPh>
    <rPh sb="6" eb="7">
      <t>キン</t>
    </rPh>
    <phoneticPr fontId="3"/>
  </si>
  <si>
    <t>繰出金・繰入金</t>
    <rPh sb="0" eb="2">
      <t>クリダ</t>
    </rPh>
    <rPh sb="2" eb="3">
      <t>キン</t>
    </rPh>
    <rPh sb="4" eb="6">
      <t>クリイレ</t>
    </rPh>
    <rPh sb="6" eb="7">
      <t>キン</t>
    </rPh>
    <phoneticPr fontId="3"/>
  </si>
  <si>
    <t>国県等支出金（国民健康保険特別会計）</t>
    <rPh sb="0" eb="1">
      <t>クニ</t>
    </rPh>
    <rPh sb="1" eb="3">
      <t>ケンナド</t>
    </rPh>
    <rPh sb="3" eb="6">
      <t>シシュツキン</t>
    </rPh>
    <rPh sb="7" eb="17">
      <t>コクミンケンコウホケントクベツカイケイ</t>
    </rPh>
    <phoneticPr fontId="3"/>
  </si>
  <si>
    <t>国県等支出金（介護保険特別会計）</t>
    <rPh sb="0" eb="1">
      <t>クニ</t>
    </rPh>
    <rPh sb="1" eb="3">
      <t>ケンナド</t>
    </rPh>
    <rPh sb="3" eb="6">
      <t>シシュツキン</t>
    </rPh>
    <rPh sb="7" eb="9">
      <t>カイゴ</t>
    </rPh>
    <rPh sb="9" eb="11">
      <t>ホケン</t>
    </rPh>
    <rPh sb="11" eb="13">
      <t>トクベツ</t>
    </rPh>
    <rPh sb="13" eb="15">
      <t>カイケイ</t>
    </rPh>
    <phoneticPr fontId="3"/>
  </si>
  <si>
    <t>支払基金交付金</t>
    <rPh sb="0" eb="2">
      <t>シハライ</t>
    </rPh>
    <rPh sb="2" eb="4">
      <t>キキン</t>
    </rPh>
    <rPh sb="4" eb="7">
      <t>コウフキン</t>
    </rPh>
    <phoneticPr fontId="3"/>
  </si>
  <si>
    <t>（国民健康保険特別会計）</t>
    <rPh sb="1" eb="11">
      <t>コクミンケンコウホケントクベツカイケイ</t>
    </rPh>
    <phoneticPr fontId="3"/>
  </si>
  <si>
    <t>（介護保険特別会計）</t>
    <rPh sb="1" eb="9">
      <t>カイゴホケントクベツカイケイ</t>
    </rPh>
    <phoneticPr fontId="3"/>
  </si>
  <si>
    <t>（後期高齢者医療特別会計）</t>
    <rPh sb="1" eb="6">
      <t>コウキコウレイシャ</t>
    </rPh>
    <rPh sb="6" eb="10">
      <t>イリョウトクベツ</t>
    </rPh>
    <rPh sb="10" eb="12">
      <t>カイケイ</t>
    </rPh>
    <phoneticPr fontId="3"/>
  </si>
  <si>
    <t>他会計補助金</t>
    <rPh sb="0" eb="1">
      <t>タ</t>
    </rPh>
    <rPh sb="1" eb="3">
      <t>カイケイ</t>
    </rPh>
    <rPh sb="3" eb="6">
      <t>ホジョキン</t>
    </rPh>
    <phoneticPr fontId="3"/>
  </si>
  <si>
    <t>長期前受金戻入</t>
    <rPh sb="0" eb="2">
      <t>チョウキ</t>
    </rPh>
    <rPh sb="2" eb="4">
      <t>マエウケ</t>
    </rPh>
    <rPh sb="4" eb="5">
      <t>キン</t>
    </rPh>
    <rPh sb="5" eb="7">
      <t>レイニュウ</t>
    </rPh>
    <phoneticPr fontId="3"/>
  </si>
  <si>
    <t>（水道事業会計）</t>
    <rPh sb="1" eb="7">
      <t>スイドウジギョウカイケイ</t>
    </rPh>
    <phoneticPr fontId="3"/>
  </si>
  <si>
    <t>水道会計　他会計負担金分</t>
    <rPh sb="0" eb="2">
      <t>スイドウ</t>
    </rPh>
    <rPh sb="2" eb="4">
      <t>カイケイ</t>
    </rPh>
    <rPh sb="5" eb="6">
      <t>タ</t>
    </rPh>
    <rPh sb="6" eb="8">
      <t>カイケイ</t>
    </rPh>
    <rPh sb="8" eb="11">
      <t>フタンキン</t>
    </rPh>
    <rPh sb="11" eb="12">
      <t>ブン</t>
    </rPh>
    <phoneticPr fontId="3"/>
  </si>
  <si>
    <t>国県等補助金</t>
    <phoneticPr fontId="3"/>
  </si>
  <si>
    <t>全体会計</t>
    <rPh sb="0" eb="2">
      <t>ゼンタイ</t>
    </rPh>
    <rPh sb="2" eb="4">
      <t>カイケイ</t>
    </rPh>
    <phoneticPr fontId="3"/>
  </si>
  <si>
    <t>その他</t>
    <rPh sb="2" eb="3">
      <t>タ</t>
    </rPh>
    <phoneticPr fontId="3"/>
  </si>
  <si>
    <t>（介護保険特別会計　計）</t>
    <rPh sb="1" eb="3">
      <t>カイゴ</t>
    </rPh>
    <rPh sb="3" eb="5">
      <t>ホケン</t>
    </rPh>
    <rPh sb="5" eb="7">
      <t>トクベツ</t>
    </rPh>
    <rPh sb="7" eb="9">
      <t>カイケイ</t>
    </rPh>
    <rPh sb="10" eb="11">
      <t>ケイ</t>
    </rPh>
    <phoneticPr fontId="3"/>
  </si>
  <si>
    <t>（後期高齢者医療特別会計　計）</t>
    <rPh sb="1" eb="3">
      <t>コウキ</t>
    </rPh>
    <rPh sb="3" eb="6">
      <t>コウレイシャ</t>
    </rPh>
    <rPh sb="6" eb="8">
      <t>イリョウ</t>
    </rPh>
    <rPh sb="8" eb="10">
      <t>トクベツ</t>
    </rPh>
    <rPh sb="10" eb="12">
      <t>カイケイ</t>
    </rPh>
    <rPh sb="13" eb="14">
      <t>ケイ</t>
    </rPh>
    <phoneticPr fontId="3"/>
  </si>
  <si>
    <t>（国民健康保険特別会計　計）</t>
    <rPh sb="1" eb="3">
      <t>コクミン</t>
    </rPh>
    <rPh sb="3" eb="5">
      <t>ケンコウ</t>
    </rPh>
    <rPh sb="5" eb="7">
      <t>ホケン</t>
    </rPh>
    <rPh sb="7" eb="9">
      <t>トクベツ</t>
    </rPh>
    <rPh sb="9" eb="11">
      <t>カイケイ</t>
    </rPh>
    <rPh sb="12" eb="13">
      <t>ケイ</t>
    </rPh>
    <phoneticPr fontId="3"/>
  </si>
  <si>
    <t>（一般会計等　計）</t>
    <rPh sb="1" eb="3">
      <t>イッパン</t>
    </rPh>
    <rPh sb="3" eb="5">
      <t>カイケイ</t>
    </rPh>
    <rPh sb="5" eb="6">
      <t>トウ</t>
    </rPh>
    <rPh sb="7" eb="8">
      <t>ケイ</t>
    </rPh>
    <phoneticPr fontId="3"/>
  </si>
  <si>
    <t>（全体会計相殺　計）</t>
    <rPh sb="1" eb="3">
      <t>ゼンタイ</t>
    </rPh>
    <rPh sb="3" eb="5">
      <t>カイケイ</t>
    </rPh>
    <rPh sb="5" eb="7">
      <t>ソウサイ</t>
    </rPh>
    <rPh sb="8" eb="9">
      <t>ケイ</t>
    </rPh>
    <phoneticPr fontId="3"/>
  </si>
  <si>
    <t>科目振替、内部取引等</t>
    <rPh sb="0" eb="2">
      <t>カモク</t>
    </rPh>
    <rPh sb="2" eb="4">
      <t>フリカエ</t>
    </rPh>
    <rPh sb="5" eb="7">
      <t>ナイブ</t>
    </rPh>
    <rPh sb="7" eb="9">
      <t>トリヒキ</t>
    </rPh>
    <rPh sb="9" eb="10">
      <t>ナド</t>
    </rPh>
    <phoneticPr fontId="3"/>
  </si>
  <si>
    <t>（水道事業特別会計　計）</t>
    <rPh sb="1" eb="3">
      <t>スイドウ</t>
    </rPh>
    <rPh sb="3" eb="5">
      <t>ジギョウ</t>
    </rPh>
    <rPh sb="5" eb="7">
      <t>トクベツ</t>
    </rPh>
    <rPh sb="7" eb="9">
      <t>カイケイ</t>
    </rPh>
    <rPh sb="10" eb="11">
      <t>ケイ</t>
    </rPh>
    <phoneticPr fontId="3"/>
  </si>
  <si>
    <t>その他の補助金等</t>
  </si>
  <si>
    <t>国県等支出金（後期高齢者医療特別会計）</t>
    <rPh sb="0" eb="1">
      <t>クニ</t>
    </rPh>
    <rPh sb="1" eb="3">
      <t>ケンナド</t>
    </rPh>
    <rPh sb="3" eb="6">
      <t>シシュツキン</t>
    </rPh>
    <rPh sb="7" eb="9">
      <t>コウキ</t>
    </rPh>
    <rPh sb="9" eb="12">
      <t>コウレイシャ</t>
    </rPh>
    <rPh sb="12" eb="14">
      <t>イリョウ</t>
    </rPh>
    <rPh sb="14" eb="16">
      <t>トクベツ</t>
    </rPh>
    <rPh sb="16" eb="18">
      <t>カイケイ</t>
    </rPh>
    <phoneticPr fontId="3"/>
  </si>
  <si>
    <t>大間病院会計負担金</t>
  </si>
  <si>
    <t>その他</t>
    <rPh sb="2" eb="3">
      <t>タ</t>
    </rPh>
    <phoneticPr fontId="4"/>
  </si>
  <si>
    <t>しもきたTABIあしすと</t>
  </si>
  <si>
    <t>全国漁業信用基金協会</t>
    <rPh sb="0" eb="2">
      <t>ゼンコク</t>
    </rPh>
    <rPh sb="2" eb="4">
      <t>ギョギョウ</t>
    </rPh>
    <rPh sb="4" eb="6">
      <t>シンヨウ</t>
    </rPh>
    <rPh sb="6" eb="8">
      <t>キキン</t>
    </rPh>
    <rPh sb="8" eb="10">
      <t>キョウカイ</t>
    </rPh>
    <phoneticPr fontId="18"/>
  </si>
  <si>
    <t>　大間漁業協同組合
　経営強化資金貸付金</t>
    <rPh sb="11" eb="13">
      <t>ケイエイ</t>
    </rPh>
    <rPh sb="13" eb="15">
      <t>キョウカ</t>
    </rPh>
    <rPh sb="15" eb="17">
      <t>シキン</t>
    </rPh>
    <phoneticPr fontId="3"/>
  </si>
  <si>
    <t>介護保険特別会計 雑入</t>
    <rPh sb="0" eb="2">
      <t>カイゴ</t>
    </rPh>
    <rPh sb="2" eb="4">
      <t>ホケン</t>
    </rPh>
    <rPh sb="4" eb="6">
      <t>トクベツ</t>
    </rPh>
    <rPh sb="6" eb="8">
      <t>カイケイ</t>
    </rPh>
    <rPh sb="9" eb="10">
      <t>ザツ</t>
    </rPh>
    <rPh sb="10" eb="11">
      <t>ニュウ</t>
    </rPh>
    <phoneticPr fontId="3"/>
  </si>
  <si>
    <t>水道事業収入</t>
    <rPh sb="0" eb="2">
      <t>スイドウ</t>
    </rPh>
    <rPh sb="2" eb="4">
      <t>ジギョウ</t>
    </rPh>
    <rPh sb="4" eb="6">
      <t>シュウニュウ</t>
    </rPh>
    <phoneticPr fontId="3"/>
  </si>
  <si>
    <t>水道事業収入 水道使用料</t>
    <rPh sb="0" eb="2">
      <t>スイドウ</t>
    </rPh>
    <rPh sb="2" eb="4">
      <t>ジギョウ</t>
    </rPh>
    <rPh sb="4" eb="6">
      <t>シュウニュウ</t>
    </rPh>
    <rPh sb="7" eb="9">
      <t>スイドウ</t>
    </rPh>
    <rPh sb="9" eb="12">
      <t>シヨウリョウ</t>
    </rPh>
    <phoneticPr fontId="3"/>
  </si>
  <si>
    <t>後期高齢者医療療養給付費負担金</t>
  </si>
  <si>
    <t>漁港施設機能強化事業負担金</t>
  </si>
  <si>
    <t>地域公共交通確保維持改善事業費補助金</t>
  </si>
  <si>
    <t>出産育児一時金</t>
  </si>
  <si>
    <t>公益社団法人　日本水道協会青森県支部</t>
    <rPh sb="0" eb="2">
      <t>コウエキ</t>
    </rPh>
    <rPh sb="2" eb="4">
      <t>シャダン</t>
    </rPh>
    <rPh sb="4" eb="6">
      <t>ホウジン</t>
    </rPh>
    <rPh sb="7" eb="9">
      <t>ニホン</t>
    </rPh>
    <rPh sb="9" eb="11">
      <t>スイドウ</t>
    </rPh>
    <rPh sb="11" eb="13">
      <t>キョウカイ</t>
    </rPh>
    <rPh sb="13" eb="16">
      <t>アオモリケン</t>
    </rPh>
    <rPh sb="16" eb="18">
      <t>シブ</t>
    </rPh>
    <phoneticPr fontId="3"/>
  </si>
  <si>
    <t>大間町たばこ税交付金</t>
    <rPh sb="0" eb="3">
      <t>オオママチ</t>
    </rPh>
    <rPh sb="6" eb="7">
      <t>ゼイ</t>
    </rPh>
    <rPh sb="7" eb="10">
      <t>コウフキン</t>
    </rPh>
    <phoneticPr fontId="4"/>
  </si>
  <si>
    <t>大間高校教育振興会補助金</t>
  </si>
  <si>
    <t>保育園給食費補助金</t>
  </si>
  <si>
    <t>下北地域広域
行政事務組合</t>
  </si>
  <si>
    <t>大間病院</t>
  </si>
  <si>
    <t>町民</t>
  </si>
  <si>
    <t>大間漁業協同組合及び
奥戸漁業協同組合</t>
  </si>
  <si>
    <t>青森県後期高齢者
医療広域連合</t>
  </si>
  <si>
    <t>青森県市町村職員
退職手当組合</t>
  </si>
  <si>
    <t>社会福祉法人　大間町
社会福祉協議会</t>
  </si>
  <si>
    <t>青森県知事</t>
  </si>
  <si>
    <t>大間町商工会</t>
  </si>
  <si>
    <t>下北医療センター</t>
  </si>
  <si>
    <t>水道事業会計</t>
  </si>
  <si>
    <t>大間町観光協会</t>
  </si>
  <si>
    <t>各保育園</t>
  </si>
  <si>
    <t>下北交通株式会社</t>
  </si>
  <si>
    <t>任意団体</t>
  </si>
  <si>
    <t>むつ市</t>
  </si>
  <si>
    <t>地方公共団体
情報システム機構</t>
  </si>
  <si>
    <t>婦人会及び
社会福祉協議会</t>
  </si>
  <si>
    <t>青森県水産多面的機能
発揮対策地域協議会</t>
  </si>
  <si>
    <t>各町内会</t>
  </si>
  <si>
    <t>大間町水産振興事業費補助金</t>
    <phoneticPr fontId="3"/>
  </si>
  <si>
    <t>退職手当組合負担金</t>
    <phoneticPr fontId="3"/>
  </si>
  <si>
    <t>社会福祉法人大間町社会福祉協議会補助金</t>
    <phoneticPr fontId="3"/>
  </si>
  <si>
    <t>小規模経営改善普及及び商工振興事業補助金</t>
    <phoneticPr fontId="3"/>
  </si>
  <si>
    <t>下北北部地区中山間地域総合整備事業負担金</t>
    <phoneticPr fontId="3"/>
  </si>
  <si>
    <t>下北医療センター負担金</t>
    <phoneticPr fontId="3"/>
  </si>
  <si>
    <t>大間町水道事業会計負担金</t>
    <phoneticPr fontId="3"/>
  </si>
  <si>
    <t>地域水産物供給基盤整備事業負担金</t>
    <phoneticPr fontId="3"/>
  </si>
  <si>
    <t>大間町観光協会補助金</t>
    <phoneticPr fontId="3"/>
  </si>
  <si>
    <t>大間町地域沿岸漁業振興対策事業費補助金</t>
    <phoneticPr fontId="3"/>
  </si>
  <si>
    <t>下北圏域障害支援区分認定審査会負担金</t>
    <phoneticPr fontId="3"/>
  </si>
  <si>
    <t>地方公共団体情報システム機構交付金</t>
    <phoneticPr fontId="3"/>
  </si>
  <si>
    <t>敬老会補助金</t>
    <phoneticPr fontId="3"/>
  </si>
  <si>
    <t>水産多面的機能発揮対策事業負担金</t>
    <phoneticPr fontId="3"/>
  </si>
  <si>
    <t>町内会補助金</t>
    <phoneticPr fontId="3"/>
  </si>
  <si>
    <t>一般被保険者療養給付費</t>
  </si>
  <si>
    <t>一般被保険者納付金</t>
  </si>
  <si>
    <t>一般被保険者高額療養費</t>
  </si>
  <si>
    <t>介護納付金</t>
  </si>
  <si>
    <t>県市町村総合事務組合（滞納整理分）負担金</t>
  </si>
  <si>
    <t>青森県市町村総合事務組合</t>
  </si>
  <si>
    <t>居宅介護サービス給付費等</t>
  </si>
  <si>
    <t>地域密着型介護サービス給付費</t>
  </si>
  <si>
    <t>特定入所者介護サービス給付費</t>
  </si>
  <si>
    <t>高額介護サービス給付費</t>
  </si>
  <si>
    <t>介護予防・日常生活支援総合事業費</t>
  </si>
  <si>
    <t>介護予防サービス等給付費</t>
  </si>
  <si>
    <t>介護認定審査会共同設置費負担金</t>
  </si>
  <si>
    <t>高額介護合算サービス給付費</t>
  </si>
  <si>
    <t>特定入所者支援サービス給付費</t>
  </si>
  <si>
    <t>後期高齢者医療保険料負担金</t>
    <rPh sb="0" eb="5">
      <t>コウキコウレイシャ</t>
    </rPh>
    <rPh sb="5" eb="7">
      <t>イリョウ</t>
    </rPh>
    <rPh sb="7" eb="10">
      <t>ホケンリョウ</t>
    </rPh>
    <rPh sb="10" eb="13">
      <t>フタンキン</t>
    </rPh>
    <phoneticPr fontId="4"/>
  </si>
  <si>
    <t>後期高齢者医療広域連合共通経費負担金</t>
    <rPh sb="0" eb="5">
      <t>コウキコウレイシャ</t>
    </rPh>
    <rPh sb="5" eb="7">
      <t>イリョウ</t>
    </rPh>
    <rPh sb="7" eb="11">
      <t>コウイキレンゴウ</t>
    </rPh>
    <rPh sb="11" eb="13">
      <t>キョウツウ</t>
    </rPh>
    <rPh sb="13" eb="15">
      <t>ケイヒ</t>
    </rPh>
    <rPh sb="15" eb="18">
      <t>フタンキン</t>
    </rPh>
    <phoneticPr fontId="4"/>
  </si>
  <si>
    <t>むつ下北地区水道協議会</t>
    <rPh sb="2" eb="4">
      <t>シモキタ</t>
    </rPh>
    <rPh sb="4" eb="6">
      <t>チク</t>
    </rPh>
    <rPh sb="6" eb="8">
      <t>スイドウ</t>
    </rPh>
    <rPh sb="8" eb="11">
      <t>キョウギカイ</t>
    </rPh>
    <phoneticPr fontId="3"/>
  </si>
  <si>
    <t>-</t>
  </si>
  <si>
    <t>青森県観光国際交流機構</t>
    <rPh sb="0" eb="3">
      <t>アオモリケン</t>
    </rPh>
    <rPh sb="3" eb="5">
      <t>カンコウ</t>
    </rPh>
    <rPh sb="5" eb="7">
      <t>コクサイ</t>
    </rPh>
    <rPh sb="7" eb="11">
      <t>コウリュウキコウ</t>
    </rPh>
    <phoneticPr fontId="18"/>
  </si>
  <si>
    <t>学校給食費無償化等子育て支援基金</t>
    <rPh sb="0" eb="5">
      <t>ガッコウキュウショクヒ</t>
    </rPh>
    <rPh sb="5" eb="8">
      <t>ムショウカ</t>
    </rPh>
    <rPh sb="8" eb="9">
      <t>ナド</t>
    </rPh>
    <rPh sb="9" eb="11">
      <t>コソダ</t>
    </rPh>
    <rPh sb="12" eb="14">
      <t>シエン</t>
    </rPh>
    <rPh sb="14" eb="16">
      <t>キキン</t>
    </rPh>
    <phoneticPr fontId="3"/>
  </si>
  <si>
    <t>津軽海峡フェリー</t>
  </si>
  <si>
    <t>大間・函館航路町民割引負担金</t>
    <phoneticPr fontId="3"/>
  </si>
  <si>
    <t>一般社団法人青森県漁港漁場協会</t>
  </si>
  <si>
    <t>県漁港漁場協会負担金</t>
    <phoneticPr fontId="3"/>
  </si>
  <si>
    <t>各小中学校</t>
  </si>
  <si>
    <t>学校給食費無償化補助金</t>
    <phoneticPr fontId="3"/>
  </si>
  <si>
    <t>大間保育園</t>
  </si>
  <si>
    <t>パソコン更新事業補助金</t>
  </si>
  <si>
    <t>漁港施設負担金</t>
    <phoneticPr fontId="3"/>
  </si>
  <si>
    <t>下北ジオパーク推進協議会</t>
  </si>
  <si>
    <t>下北ジオパーク推進協議会負担金</t>
    <phoneticPr fontId="3"/>
  </si>
  <si>
    <t>一般社団法人しもきたＴＡＢＩあしすと会費及び負担金</t>
    <rPh sb="18" eb="20">
      <t>カイヒ</t>
    </rPh>
    <rPh sb="20" eb="21">
      <t>オヨ</t>
    </rPh>
    <rPh sb="22" eb="25">
      <t>フタンキン</t>
    </rPh>
    <phoneticPr fontId="4"/>
  </si>
  <si>
    <t>社会福祉協議会</t>
  </si>
  <si>
    <t>利用者負担軽減対策事業費補助金</t>
  </si>
  <si>
    <t>港湾浚渫事業負担金</t>
  </si>
  <si>
    <t>大間町特定教育・保育施設等療育支援事業費補助金</t>
    <rPh sb="20" eb="23">
      <t>ホジョキン</t>
    </rPh>
    <phoneticPr fontId="4"/>
  </si>
  <si>
    <t>物価高騰対策支援給付金（低所得世帯支援枠）</t>
    <phoneticPr fontId="3"/>
  </si>
  <si>
    <t>物価高騰対策支援給付金（調整給付）</t>
    <phoneticPr fontId="3"/>
  </si>
  <si>
    <t>物価高騰対策支援給付金（一体支援枠）</t>
  </si>
  <si>
    <t>下水道事業会計</t>
  </si>
  <si>
    <t>大間町下水道事業会計負担金</t>
  </si>
  <si>
    <t>（下水道事業会計　計）</t>
    <rPh sb="1" eb="4">
      <t>ゲスイドウ</t>
    </rPh>
    <rPh sb="4" eb="6">
      <t>ジギョウ</t>
    </rPh>
    <rPh sb="6" eb="8">
      <t>カイケイ</t>
    </rPh>
    <rPh sb="9" eb="10">
      <t>ケイ</t>
    </rPh>
    <phoneticPr fontId="3"/>
  </si>
  <si>
    <t>令和6年度日本水道協会青森県支部会費</t>
    <rPh sb="0" eb="2">
      <t>レイワ</t>
    </rPh>
    <rPh sb="3" eb="4">
      <t>ネン</t>
    </rPh>
    <rPh sb="4" eb="5">
      <t>ド</t>
    </rPh>
    <rPh sb="5" eb="7">
      <t>ニホン</t>
    </rPh>
    <rPh sb="7" eb="9">
      <t>スイドウ</t>
    </rPh>
    <rPh sb="9" eb="11">
      <t>キョウカイ</t>
    </rPh>
    <rPh sb="11" eb="14">
      <t>アオモリケン</t>
    </rPh>
    <rPh sb="14" eb="16">
      <t>シブ</t>
    </rPh>
    <rPh sb="16" eb="17">
      <t>カイ</t>
    </rPh>
    <rPh sb="17" eb="18">
      <t>ヒ</t>
    </rPh>
    <phoneticPr fontId="3"/>
  </si>
  <si>
    <t>令和6年度むつ下北地区水道協議会年会費</t>
    <rPh sb="0" eb="2">
      <t>レイワ</t>
    </rPh>
    <rPh sb="3" eb="5">
      <t>ネンド</t>
    </rPh>
    <rPh sb="7" eb="9">
      <t>シモキタ</t>
    </rPh>
    <rPh sb="9" eb="11">
      <t>チク</t>
    </rPh>
    <rPh sb="11" eb="13">
      <t>スイドウ</t>
    </rPh>
    <rPh sb="13" eb="16">
      <t>キョウギカイ</t>
    </rPh>
    <rPh sb="16" eb="19">
      <t>ネンカイヒ</t>
    </rPh>
    <phoneticPr fontId="3"/>
  </si>
  <si>
    <t>（下水道事別会計）</t>
    <rPh sb="1" eb="4">
      <t>ゲスイドウ</t>
    </rPh>
    <rPh sb="4" eb="5">
      <t>ゴト</t>
    </rPh>
    <rPh sb="5" eb="6">
      <t>ベツ</t>
    </rPh>
    <rPh sb="6" eb="8">
      <t>カイケイ</t>
    </rPh>
    <phoneticPr fontId="3"/>
  </si>
  <si>
    <t>国県等支出金（水道事業会計）</t>
    <rPh sb="0" eb="1">
      <t>クニ</t>
    </rPh>
    <rPh sb="1" eb="3">
      <t>ケンナド</t>
    </rPh>
    <rPh sb="3" eb="6">
      <t>シシュツキン</t>
    </rPh>
    <rPh sb="7" eb="9">
      <t>スイドウ</t>
    </rPh>
    <rPh sb="9" eb="11">
      <t>ジギョウ</t>
    </rPh>
    <rPh sb="11" eb="13">
      <t>カイケイ</t>
    </rPh>
    <phoneticPr fontId="3"/>
  </si>
  <si>
    <t>長期前受金戻入（下水道事業会計）</t>
    <rPh sb="0" eb="7">
      <t>チョウキマエウケキンレイニュウ</t>
    </rPh>
    <rPh sb="8" eb="11">
      <t>ゲスイドウ</t>
    </rPh>
    <rPh sb="11" eb="13">
      <t>ジギョウ</t>
    </rPh>
    <rPh sb="13" eb="15">
      <t>カイケイ</t>
    </rPh>
    <phoneticPr fontId="3"/>
  </si>
  <si>
    <t>下水道会計　他会計補助担金分</t>
    <rPh sb="0" eb="1">
      <t>シタ</t>
    </rPh>
    <rPh sb="1" eb="3">
      <t>スイドウ</t>
    </rPh>
    <rPh sb="3" eb="5">
      <t>カイケイ</t>
    </rPh>
    <rPh sb="6" eb="7">
      <t>タ</t>
    </rPh>
    <rPh sb="7" eb="9">
      <t>カイケイ</t>
    </rPh>
    <rPh sb="9" eb="11">
      <t>ホジョ</t>
    </rPh>
    <rPh sb="11" eb="12">
      <t>タン</t>
    </rPh>
    <rPh sb="12" eb="13">
      <t>キン</t>
    </rPh>
    <rPh sb="13" eb="14">
      <t>ブン</t>
    </rPh>
    <phoneticPr fontId="3"/>
  </si>
  <si>
    <t>排水設備助成金</t>
    <rPh sb="0" eb="4">
      <t>ハイスイセツビ</t>
    </rPh>
    <rPh sb="4" eb="7">
      <t>ジョセイキン</t>
    </rPh>
    <phoneticPr fontId="3"/>
  </si>
  <si>
    <t>青森県下水道協会会費</t>
    <rPh sb="0" eb="8">
      <t>アオモリケンゲスイドウキョウカイ</t>
    </rPh>
    <rPh sb="8" eb="10">
      <t>カイヒ</t>
    </rPh>
    <phoneticPr fontId="3"/>
  </si>
  <si>
    <t>住民</t>
    <rPh sb="0" eb="2">
      <t>ジュウミン</t>
    </rPh>
    <phoneticPr fontId="3"/>
  </si>
  <si>
    <t>青森県下水道協会</t>
    <rPh sb="0" eb="3">
      <t>アオモリケン</t>
    </rPh>
    <rPh sb="3" eb="6">
      <t>ゲスイドウ</t>
    </rPh>
    <rPh sb="6" eb="8">
      <t>キョウカイ</t>
    </rPh>
    <phoneticPr fontId="3"/>
  </si>
  <si>
    <t>下水道事業収入 使用料</t>
    <rPh sb="0" eb="3">
      <t>ゲスイドウ</t>
    </rPh>
    <rPh sb="3" eb="5">
      <t>ジギョウ</t>
    </rPh>
    <rPh sb="5" eb="7">
      <t>シュウニュウ</t>
    </rPh>
    <rPh sb="8" eb="11">
      <t>シヨウリョウ</t>
    </rPh>
    <phoneticPr fontId="3"/>
  </si>
  <si>
    <t>下水道事業収入 その他</t>
    <rPh sb="0" eb="3">
      <t>ゲスイドウ</t>
    </rPh>
    <rPh sb="3" eb="5">
      <t>ジギョウ</t>
    </rPh>
    <rPh sb="5" eb="7">
      <t>シュウニュウ</t>
    </rPh>
    <rPh sb="10" eb="11">
      <t>タ</t>
    </rPh>
    <phoneticPr fontId="3"/>
  </si>
  <si>
    <t>下水道事業収入　使用料</t>
    <rPh sb="0" eb="5">
      <t>ゲスイドウジギョウ</t>
    </rPh>
    <rPh sb="5" eb="7">
      <t>シュウニュウ</t>
    </rPh>
    <rPh sb="8" eb="11">
      <t>シヨウリョウ</t>
    </rPh>
    <phoneticPr fontId="3"/>
  </si>
  <si>
    <t>下水道事業収入　その他</t>
    <rPh sb="0" eb="5">
      <t>ゲスイドウジギョウ</t>
    </rPh>
    <rPh sb="5" eb="7">
      <t>シュウニュウ</t>
    </rPh>
    <rPh sb="10" eb="11">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</si>
</sst>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quot;-&quot;"/>
    <numFmt numFmtId="177" formatCode="#,##0;&quot;△ &quot;#,##0"/>
    <numFmt numFmtId="178" formatCode="0.000"/>
  </numFmts>
  <fonts count="36" x14ac:knownFonts="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7"/>
      <color theme="1"/>
      <name val="ＭＳ Ｐゴシック"/>
      <family val="3"/>
      <charset val="128"/>
      <scheme val="minor"/>
    </font>
    <font>
      <sz val="7"/>
      <color theme="1"/>
      <name val="ＭＳ Ｐゴシック"/>
      <family val="2"/>
      <charset val="128"/>
      <scheme val="minor"/>
    </font>
    <font>
      <sz val="7"/>
      <name val="ＭＳ ゴシック"/>
      <family val="3"/>
      <charset val="128"/>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5"/>
      <color theme="1"/>
      <name val="ＭＳ Ｐゴシック"/>
      <family val="2"/>
      <charset val="128"/>
      <scheme val="minor"/>
    </font>
    <font>
      <sz val="5"/>
      <color theme="1"/>
      <name val="ＭＳ Ｐゴシック"/>
      <family val="3"/>
      <charset val="128"/>
      <scheme val="minor"/>
    </font>
    <font>
      <sz val="5"/>
      <name val="ＭＳ Ｐゴシック"/>
      <family val="3"/>
      <charset val="128"/>
    </font>
    <font>
      <sz val="11"/>
      <color theme="1"/>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8" fillId="0" borderId="30">
      <alignment horizontal="center" vertical="center"/>
    </xf>
    <xf numFmtId="0" fontId="1" fillId="0" borderId="0"/>
    <xf numFmtId="9" fontId="1" fillId="0" borderId="0" applyFont="0" applyFill="0" applyBorder="0" applyAlignment="0" applyProtection="0">
      <alignment vertical="center"/>
    </xf>
  </cellStyleXfs>
  <cellXfs count="326">
    <xf numFmtId="0" fontId="0" fillId="0" borderId="0" xfId="0">
      <alignment vertical="center"/>
    </xf>
    <xf numFmtId="0" fontId="5" fillId="0" borderId="0" xfId="0" applyFont="1">
      <alignment vertical="center"/>
    </xf>
    <xf numFmtId="0" fontId="14" fillId="0" borderId="0" xfId="0" applyFont="1" applyAlignment="1">
      <alignment horizontal="center" vertical="center"/>
    </xf>
    <xf numFmtId="0" fontId="12" fillId="0" borderId="5" xfId="0" applyFont="1" applyBorder="1">
      <alignment vertical="center"/>
    </xf>
    <xf numFmtId="0" fontId="16" fillId="0" borderId="5" xfId="0" applyFont="1" applyBorder="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17" fillId="0" borderId="1" xfId="0" applyFont="1" applyBorder="1" applyAlignment="1">
      <alignment horizontal="center" vertical="center"/>
    </xf>
    <xf numFmtId="0" fontId="9" fillId="0" borderId="0" xfId="2" applyFont="1" applyAlignment="1">
      <alignment horizontal="left" vertical="center"/>
    </xf>
    <xf numFmtId="0" fontId="5" fillId="0" borderId="0" xfId="2" applyFont="1" applyAlignment="1">
      <alignment horizontal="center" vertical="center"/>
    </xf>
    <xf numFmtId="0" fontId="17" fillId="0" borderId="0" xfId="0" applyFont="1" applyAlignment="1">
      <alignment horizontal="center" vertical="center"/>
    </xf>
    <xf numFmtId="0" fontId="5" fillId="0" borderId="0" xfId="2" applyFont="1" applyAlignment="1">
      <alignment horizontal="left" vertical="center"/>
    </xf>
    <xf numFmtId="0" fontId="5" fillId="0" borderId="0" xfId="2" applyFont="1">
      <alignment vertical="center"/>
    </xf>
    <xf numFmtId="0" fontId="4" fillId="0" borderId="5" xfId="2" applyFont="1" applyBorder="1">
      <alignment vertical="center"/>
    </xf>
    <xf numFmtId="0" fontId="6" fillId="0" borderId="5" xfId="2" applyFont="1" applyBorder="1">
      <alignment vertical="center"/>
    </xf>
    <xf numFmtId="0" fontId="18" fillId="0" borderId="0" xfId="0" applyFont="1" applyAlignment="1">
      <alignment horizontal="right" vertical="center"/>
    </xf>
    <xf numFmtId="0" fontId="19" fillId="0" borderId="0" xfId="0" applyFont="1">
      <alignment vertical="center"/>
    </xf>
    <xf numFmtId="0" fontId="16" fillId="0" borderId="0" xfId="0" applyFont="1">
      <alignment vertical="center"/>
    </xf>
    <xf numFmtId="0" fontId="4" fillId="0" borderId="0" xfId="0" applyFont="1">
      <alignment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8" fillId="0" borderId="16" xfId="0" applyFont="1" applyBorder="1" applyAlignment="1">
      <alignment horizontal="center" vertical="center"/>
    </xf>
    <xf numFmtId="0" fontId="5" fillId="0" borderId="18" xfId="0" applyFont="1" applyBorder="1">
      <alignment vertical="center"/>
    </xf>
    <xf numFmtId="0" fontId="8" fillId="0" borderId="10" xfId="0" applyFont="1" applyBorder="1" applyAlignment="1">
      <alignment horizontal="center" vertical="center"/>
    </xf>
    <xf numFmtId="0" fontId="5" fillId="0" borderId="10" xfId="0" applyFont="1" applyBorder="1">
      <alignment vertical="center"/>
    </xf>
    <xf numFmtId="0" fontId="8" fillId="0" borderId="16" xfId="0" applyFont="1" applyBorder="1" applyAlignment="1">
      <alignment horizontal="left" vertical="center"/>
    </xf>
    <xf numFmtId="0" fontId="5" fillId="0" borderId="19" xfId="0" applyFont="1" applyBorder="1">
      <alignment vertical="center"/>
    </xf>
    <xf numFmtId="0" fontId="8" fillId="0" borderId="16" xfId="0" applyFont="1" applyBorder="1">
      <alignment vertical="center"/>
    </xf>
    <xf numFmtId="0" fontId="8" fillId="0" borderId="18" xfId="0" applyFont="1" applyBorder="1" applyAlignment="1">
      <alignment horizontal="center" vertical="center"/>
    </xf>
    <xf numFmtId="0" fontId="8" fillId="0" borderId="11" xfId="0" applyFont="1" applyBorder="1" applyAlignment="1">
      <alignment horizontal="left" vertical="center"/>
    </xf>
    <xf numFmtId="0" fontId="5" fillId="0" borderId="11" xfId="0" applyFont="1" applyBorder="1">
      <alignment vertical="center"/>
    </xf>
    <xf numFmtId="0" fontId="18" fillId="0" borderId="5" xfId="0" applyFont="1" applyBorder="1" applyAlignment="1">
      <alignment horizontal="left" vertical="center"/>
    </xf>
    <xf numFmtId="0" fontId="18" fillId="0" borderId="5" xfId="0" applyFont="1" applyBorder="1" applyAlignment="1">
      <alignment horizontal="right" vertical="center"/>
    </xf>
    <xf numFmtId="0" fontId="7" fillId="0" borderId="16" xfId="0" applyFont="1" applyBorder="1" applyAlignment="1">
      <alignment horizontal="center" vertical="center" wrapText="1"/>
    </xf>
    <xf numFmtId="0" fontId="8" fillId="0" borderId="10" xfId="0" applyFont="1" applyBorder="1" applyAlignment="1">
      <alignment horizontal="left" vertical="center" wrapText="1"/>
    </xf>
    <xf numFmtId="0" fontId="8" fillId="0" borderId="16" xfId="0" applyFont="1" applyBorder="1" applyAlignment="1">
      <alignment horizontal="center" vertical="center" wrapText="1"/>
    </xf>
    <xf numFmtId="0" fontId="20" fillId="0" borderId="11" xfId="0" applyFont="1" applyBorder="1">
      <alignment vertical="center"/>
    </xf>
    <xf numFmtId="0" fontId="15" fillId="0" borderId="11" xfId="0" applyFont="1" applyBorder="1" applyAlignment="1">
      <alignment horizontal="left" vertical="center"/>
    </xf>
    <xf numFmtId="0" fontId="15" fillId="0" borderId="0" xfId="0" applyFont="1" applyAlignment="1">
      <alignment horizontal="left" vertical="center"/>
    </xf>
    <xf numFmtId="0" fontId="8" fillId="0" borderId="0" xfId="0" applyFont="1">
      <alignment vertical="center"/>
    </xf>
    <xf numFmtId="0" fontId="8" fillId="0" borderId="18" xfId="0" applyFont="1" applyBorder="1">
      <alignment vertical="center"/>
    </xf>
    <xf numFmtId="0" fontId="8" fillId="0" borderId="10" xfId="0" applyFont="1" applyBorder="1">
      <alignment vertical="center"/>
    </xf>
    <xf numFmtId="0" fontId="8" fillId="0" borderId="20" xfId="0" applyFont="1" applyBorder="1" applyAlignment="1">
      <alignment horizontal="center" vertical="center"/>
    </xf>
    <xf numFmtId="0" fontId="8" fillId="0" borderId="9" xfId="0" applyFont="1" applyBorder="1">
      <alignment vertical="center"/>
    </xf>
    <xf numFmtId="0" fontId="20" fillId="0" borderId="0" xfId="0" applyFont="1">
      <alignment vertical="center"/>
    </xf>
    <xf numFmtId="0" fontId="21" fillId="0" borderId="16" xfId="0" applyFont="1" applyBorder="1">
      <alignment vertical="center"/>
    </xf>
    <xf numFmtId="0" fontId="21" fillId="0" borderId="16"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right" vertical="center"/>
    </xf>
    <xf numFmtId="0" fontId="28" fillId="0" borderId="0" xfId="0" applyFont="1" applyAlignment="1">
      <alignment horizontal="right" vertical="center"/>
    </xf>
    <xf numFmtId="0" fontId="0" fillId="2" borderId="10" xfId="0" applyFill="1" applyBorder="1" applyAlignment="1">
      <alignment horizontal="center" vertical="center"/>
    </xf>
    <xf numFmtId="0" fontId="25" fillId="0" borderId="0" xfId="0" applyFont="1" applyAlignment="1">
      <alignment horizontal="right" vertical="center"/>
    </xf>
    <xf numFmtId="0" fontId="17" fillId="0" borderId="0" xfId="0" applyFont="1">
      <alignment vertical="center"/>
    </xf>
    <xf numFmtId="0" fontId="25" fillId="0" borderId="0" xfId="0" applyFont="1" applyAlignment="1">
      <alignment horizontal="left"/>
    </xf>
    <xf numFmtId="0" fontId="7" fillId="0" borderId="16" xfId="3" applyFont="1" applyBorder="1" applyAlignment="1">
      <alignment horizontal="center" vertical="center"/>
    </xf>
    <xf numFmtId="0" fontId="7" fillId="0" borderId="16" xfId="3" applyFont="1" applyBorder="1" applyAlignment="1">
      <alignment horizontal="centerContinuous" vertical="center" wrapText="1"/>
    </xf>
    <xf numFmtId="0" fontId="7" fillId="0" borderId="16" xfId="3" applyFont="1" applyBorder="1" applyAlignment="1">
      <alignment horizontal="center" vertical="center" wrapText="1"/>
    </xf>
    <xf numFmtId="0" fontId="0" fillId="2" borderId="0" xfId="0" applyFill="1">
      <alignment vertical="center"/>
    </xf>
    <xf numFmtId="0" fontId="0" fillId="2" borderId="0" xfId="0" applyFill="1" applyAlignment="1">
      <alignment horizontal="center" vertical="center"/>
    </xf>
    <xf numFmtId="0" fontId="18" fillId="2" borderId="1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0" fillId="2" borderId="16" xfId="0" applyFill="1" applyBorder="1">
      <alignment vertical="center"/>
    </xf>
    <xf numFmtId="38" fontId="0" fillId="2" borderId="0" xfId="0" applyNumberFormat="1" applyFill="1">
      <alignment vertical="center"/>
    </xf>
    <xf numFmtId="38" fontId="0" fillId="2" borderId="0" xfId="1" applyFont="1" applyFill="1">
      <alignment vertical="center"/>
    </xf>
    <xf numFmtId="38" fontId="18" fillId="2" borderId="0" xfId="1" applyFont="1" applyFill="1">
      <alignment vertical="center"/>
    </xf>
    <xf numFmtId="0" fontId="17" fillId="2" borderId="0" xfId="0" applyFont="1" applyFill="1">
      <alignment vertical="center"/>
    </xf>
    <xf numFmtId="178" fontId="0" fillId="2" borderId="0" xfId="0" applyNumberFormat="1" applyFill="1">
      <alignment vertical="center"/>
    </xf>
    <xf numFmtId="0" fontId="32" fillId="0" borderId="0" xfId="0" applyFont="1" applyAlignment="1">
      <alignment horizontal="left" vertical="center"/>
    </xf>
    <xf numFmtId="0" fontId="32" fillId="0" borderId="0" xfId="0" applyFont="1" applyAlignment="1">
      <alignment horizontal="right" vertical="center"/>
    </xf>
    <xf numFmtId="38" fontId="8" fillId="0" borderId="16" xfId="1" applyFont="1" applyBorder="1">
      <alignment vertical="center"/>
    </xf>
    <xf numFmtId="38" fontId="5" fillId="0" borderId="16" xfId="1" applyFont="1" applyBorder="1">
      <alignment vertical="center"/>
    </xf>
    <xf numFmtId="0" fontId="8" fillId="0" borderId="16" xfId="0" applyFont="1" applyBorder="1" applyAlignment="1">
      <alignment horizontal="left" vertical="center" wrapText="1"/>
    </xf>
    <xf numFmtId="38" fontId="20" fillId="2" borderId="0" xfId="1" applyFont="1" applyFill="1" applyAlignment="1">
      <alignment vertical="center" wrapText="1"/>
    </xf>
    <xf numFmtId="38" fontId="29" fillId="2" borderId="0" xfId="1" applyFont="1" applyFill="1" applyAlignment="1">
      <alignment vertical="center" wrapText="1"/>
    </xf>
    <xf numFmtId="0" fontId="8" fillId="0" borderId="16" xfId="0" applyFont="1" applyBorder="1" applyAlignment="1">
      <alignment horizontal="left" vertical="center" indent="1"/>
    </xf>
    <xf numFmtId="38" fontId="5" fillId="0" borderId="0" xfId="0" applyNumberFormat="1" applyFont="1">
      <alignment vertical="center"/>
    </xf>
    <xf numFmtId="0" fontId="7" fillId="0" borderId="13" xfId="3" applyFont="1" applyBorder="1" applyAlignment="1">
      <alignment horizontal="center" vertical="center"/>
    </xf>
    <xf numFmtId="9" fontId="5" fillId="0" borderId="16" xfId="6" applyFont="1" applyBorder="1">
      <alignment vertical="center"/>
    </xf>
    <xf numFmtId="38" fontId="5" fillId="0" borderId="16" xfId="1" applyFont="1" applyBorder="1" applyAlignment="1">
      <alignment horizontal="center" vertical="center"/>
    </xf>
    <xf numFmtId="38" fontId="28" fillId="0" borderId="17" xfId="1" applyFont="1" applyFill="1" applyBorder="1" applyAlignment="1">
      <alignment vertical="center"/>
    </xf>
    <xf numFmtId="176" fontId="26" fillId="0" borderId="1" xfId="1" applyNumberFormat="1" applyFont="1" applyFill="1" applyBorder="1" applyAlignment="1">
      <alignment vertical="center"/>
    </xf>
    <xf numFmtId="38" fontId="28" fillId="0" borderId="16" xfId="1" applyFont="1" applyFill="1" applyBorder="1" applyAlignment="1">
      <alignment vertical="center"/>
    </xf>
    <xf numFmtId="0" fontId="26" fillId="0" borderId="3" xfId="0" applyFont="1" applyBorder="1">
      <alignment vertical="center"/>
    </xf>
    <xf numFmtId="0" fontId="29" fillId="0" borderId="16" xfId="0" applyFont="1" applyBorder="1" applyAlignment="1">
      <alignment horizontal="left" vertical="center" wrapText="1"/>
    </xf>
    <xf numFmtId="0" fontId="29" fillId="0" borderId="7" xfId="0" applyFont="1" applyBorder="1" applyAlignment="1">
      <alignment horizontal="center" vertical="center" wrapText="1"/>
    </xf>
    <xf numFmtId="0" fontId="7" fillId="0" borderId="13" xfId="3" applyFont="1" applyBorder="1" applyAlignme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2" fillId="0" borderId="0" xfId="0" applyFont="1" applyAlignment="1">
      <alignment horizontal="left" vertical="center"/>
    </xf>
    <xf numFmtId="0" fontId="0" fillId="0" borderId="0" xfId="0" applyAlignment="1">
      <alignment horizontal="right" vertical="center"/>
    </xf>
    <xf numFmtId="0" fontId="29" fillId="0" borderId="16" xfId="0" applyFont="1" applyBorder="1" applyAlignment="1">
      <alignment horizontal="center" vertical="center" wrapText="1"/>
    </xf>
    <xf numFmtId="0" fontId="0" fillId="0" borderId="0" xfId="0" applyAlignment="1">
      <alignment horizontal="center" vertical="center"/>
    </xf>
    <xf numFmtId="0" fontId="17" fillId="0" borderId="0" xfId="0" applyFont="1" applyAlignment="1">
      <alignment vertical="center" wrapText="1"/>
    </xf>
    <xf numFmtId="0" fontId="29" fillId="0" borderId="8" xfId="0" applyFont="1" applyBorder="1" applyAlignment="1">
      <alignment horizontal="center" vertical="center" wrapText="1"/>
    </xf>
    <xf numFmtId="38" fontId="5" fillId="0" borderId="1" xfId="1" applyFont="1" applyBorder="1" applyAlignment="1">
      <alignment vertical="center" wrapText="1"/>
    </xf>
    <xf numFmtId="38" fontId="0" fillId="0" borderId="0" xfId="0" applyNumberFormat="1">
      <alignment vertical="center"/>
    </xf>
    <xf numFmtId="38" fontId="28" fillId="0" borderId="23" xfId="1" applyFont="1" applyFill="1" applyBorder="1" applyAlignment="1">
      <alignment horizontal="center" vertical="center" wrapText="1"/>
    </xf>
    <xf numFmtId="0" fontId="28" fillId="0" borderId="0" xfId="0" applyFont="1">
      <alignment vertical="center"/>
    </xf>
    <xf numFmtId="0" fontId="33" fillId="0" borderId="16" xfId="2" applyFont="1" applyBorder="1" applyAlignment="1">
      <alignment horizontal="center" vertical="center" wrapText="1"/>
    </xf>
    <xf numFmtId="0" fontId="33" fillId="0" borderId="16" xfId="2" applyFont="1" applyBorder="1">
      <alignment vertical="center"/>
    </xf>
    <xf numFmtId="38" fontId="33" fillId="0" borderId="16" xfId="1" applyFont="1" applyFill="1" applyBorder="1">
      <alignment vertical="center"/>
    </xf>
    <xf numFmtId="0" fontId="5" fillId="0" borderId="0" xfId="2" applyFont="1" applyAlignment="1">
      <alignment horizontal="center" vertical="center" wrapText="1"/>
    </xf>
    <xf numFmtId="0" fontId="0" fillId="0" borderId="1" xfId="0" applyBorder="1">
      <alignment vertical="center"/>
    </xf>
    <xf numFmtId="38" fontId="5" fillId="0" borderId="1" xfId="1" applyFont="1" applyFill="1" applyBorder="1" applyAlignment="1">
      <alignment vertical="center" wrapText="1"/>
    </xf>
    <xf numFmtId="0" fontId="8" fillId="0" borderId="16" xfId="0" applyFont="1" applyBorder="1" applyAlignment="1">
      <alignment horizontal="right" vertical="center"/>
    </xf>
    <xf numFmtId="0" fontId="7" fillId="0" borderId="10" xfId="3" applyFont="1" applyBorder="1" applyAlignment="1">
      <alignment horizontal="center" vertical="center" wrapText="1"/>
    </xf>
    <xf numFmtId="0" fontId="7" fillId="0" borderId="10" xfId="2" applyFont="1" applyBorder="1" applyAlignment="1">
      <alignment horizontal="center" vertical="center"/>
    </xf>
    <xf numFmtId="0" fontId="7" fillId="0" borderId="10" xfId="3" applyFont="1" applyBorder="1" applyAlignment="1">
      <alignment vertical="center"/>
    </xf>
    <xf numFmtId="0" fontId="7" fillId="0" borderId="7" xfId="3" applyFont="1" applyBorder="1" applyAlignment="1">
      <alignment vertical="center"/>
    </xf>
    <xf numFmtId="0" fontId="7" fillId="0" borderId="6" xfId="3" applyFont="1" applyBorder="1" applyAlignment="1">
      <alignment vertical="center"/>
    </xf>
    <xf numFmtId="0" fontId="7" fillId="0" borderId="32" xfId="3" applyFont="1" applyBorder="1" applyAlignment="1">
      <alignment horizontal="center" vertical="center"/>
    </xf>
    <xf numFmtId="0" fontId="33" fillId="0" borderId="16" xfId="2" applyFont="1" applyBorder="1" applyAlignment="1">
      <alignment horizontal="center" vertical="center"/>
    </xf>
    <xf numFmtId="41" fontId="0" fillId="0" borderId="0" xfId="0" applyNumberFormat="1">
      <alignment vertical="center"/>
    </xf>
    <xf numFmtId="41" fontId="21" fillId="0" borderId="0" xfId="0" applyNumberFormat="1" applyFont="1">
      <alignment vertical="center"/>
    </xf>
    <xf numFmtId="41" fontId="22" fillId="0" borderId="0" xfId="0" applyNumberFormat="1" applyFont="1">
      <alignment vertical="center"/>
    </xf>
    <xf numFmtId="41" fontId="22" fillId="0" borderId="0" xfId="0" applyNumberFormat="1" applyFont="1" applyAlignment="1">
      <alignment horizontal="right"/>
    </xf>
    <xf numFmtId="41" fontId="23" fillId="2" borderId="21" xfId="0" applyNumberFormat="1" applyFont="1" applyFill="1" applyBorder="1" applyAlignment="1">
      <alignment horizontal="center" vertical="center" wrapText="1"/>
    </xf>
    <xf numFmtId="41" fontId="23" fillId="2" borderId="2" xfId="0" applyNumberFormat="1" applyFont="1" applyFill="1" applyBorder="1" applyAlignment="1">
      <alignment horizontal="center" vertical="center" wrapText="1"/>
    </xf>
    <xf numFmtId="41" fontId="23" fillId="2" borderId="13" xfId="0" applyNumberFormat="1" applyFont="1" applyFill="1" applyBorder="1" applyAlignment="1">
      <alignment horizontal="center" vertical="center" wrapText="1"/>
    </xf>
    <xf numFmtId="41" fontId="22" fillId="2" borderId="22" xfId="0" applyNumberFormat="1" applyFont="1" applyFill="1" applyBorder="1" applyAlignment="1">
      <alignment horizontal="center" vertical="center"/>
    </xf>
    <xf numFmtId="41" fontId="22" fillId="2" borderId="7" xfId="0" applyNumberFormat="1" applyFont="1" applyFill="1" applyBorder="1" applyAlignment="1">
      <alignment horizontal="center" vertical="center"/>
    </xf>
    <xf numFmtId="41" fontId="21" fillId="0" borderId="16" xfId="1" applyNumberFormat="1" applyFont="1" applyBorder="1" applyAlignment="1">
      <alignment vertical="center"/>
    </xf>
    <xf numFmtId="41" fontId="21" fillId="0" borderId="23" xfId="1" applyNumberFormat="1" applyFont="1" applyBorder="1">
      <alignment vertical="center"/>
    </xf>
    <xf numFmtId="41" fontId="21" fillId="0" borderId="13" xfId="1" applyNumberFormat="1" applyFont="1" applyBorder="1">
      <alignment vertical="center"/>
    </xf>
    <xf numFmtId="41" fontId="21" fillId="0" borderId="16" xfId="1" applyNumberFormat="1" applyFont="1" applyBorder="1">
      <alignment vertical="center"/>
    </xf>
    <xf numFmtId="41" fontId="21" fillId="0" borderId="16" xfId="1" applyNumberFormat="1" applyFont="1" applyFill="1" applyBorder="1" applyAlignment="1">
      <alignment vertical="center"/>
    </xf>
    <xf numFmtId="41" fontId="21" fillId="0" borderId="23" xfId="1" applyNumberFormat="1" applyFont="1" applyFill="1" applyBorder="1">
      <alignment vertical="center"/>
    </xf>
    <xf numFmtId="41" fontId="21" fillId="0" borderId="13" xfId="1" applyNumberFormat="1" applyFont="1" applyFill="1" applyBorder="1">
      <alignment vertical="center"/>
    </xf>
    <xf numFmtId="41" fontId="21" fillId="0" borderId="16" xfId="1" applyNumberFormat="1" applyFont="1" applyFill="1" applyBorder="1">
      <alignment vertical="center"/>
    </xf>
    <xf numFmtId="41" fontId="21" fillId="0" borderId="13" xfId="1" applyNumberFormat="1" applyFont="1" applyBorder="1" applyAlignment="1">
      <alignment vertical="center"/>
    </xf>
    <xf numFmtId="41" fontId="5" fillId="0" borderId="16" xfId="0" applyNumberFormat="1" applyFont="1" applyBorder="1">
      <alignment vertical="center"/>
    </xf>
    <xf numFmtId="41" fontId="5" fillId="0" borderId="16" xfId="1" applyNumberFormat="1" applyFont="1" applyBorder="1">
      <alignment vertical="center"/>
    </xf>
    <xf numFmtId="41" fontId="5" fillId="0" borderId="16" xfId="6" applyNumberFormat="1" applyFont="1" applyFill="1" applyBorder="1" applyAlignment="1">
      <alignment vertical="center"/>
    </xf>
    <xf numFmtId="41" fontId="5" fillId="0" borderId="16" xfId="1" applyNumberFormat="1" applyFont="1" applyFill="1" applyBorder="1">
      <alignment vertical="center"/>
    </xf>
    <xf numFmtId="41" fontId="8" fillId="0" borderId="19" xfId="1" applyNumberFormat="1" applyFont="1" applyFill="1" applyBorder="1">
      <alignment vertical="center"/>
    </xf>
    <xf numFmtId="41" fontId="8" fillId="0" borderId="19" xfId="1" applyNumberFormat="1" applyFont="1" applyBorder="1">
      <alignment vertical="center"/>
    </xf>
    <xf numFmtId="41" fontId="8" fillId="0" borderId="18" xfId="1" applyNumberFormat="1" applyFont="1" applyFill="1" applyBorder="1">
      <alignment vertical="center"/>
    </xf>
    <xf numFmtId="41" fontId="8" fillId="0" borderId="16" xfId="1" applyNumberFormat="1" applyFont="1" applyFill="1" applyBorder="1">
      <alignment vertical="center"/>
    </xf>
    <xf numFmtId="0" fontId="7" fillId="0" borderId="16" xfId="0" applyFont="1" applyBorder="1" applyAlignment="1">
      <alignment horizontal="left" vertical="center" wrapText="1"/>
    </xf>
    <xf numFmtId="41" fontId="8" fillId="0" borderId="16" xfId="1" applyNumberFormat="1" applyFont="1" applyBorder="1" applyAlignment="1">
      <alignment horizontal="center" vertical="center" wrapText="1"/>
    </xf>
    <xf numFmtId="41" fontId="8" fillId="0" borderId="10" xfId="1" applyNumberFormat="1" applyFont="1" applyBorder="1" applyAlignment="1">
      <alignment horizontal="center" vertical="center" wrapText="1"/>
    </xf>
    <xf numFmtId="41" fontId="8" fillId="0" borderId="16" xfId="1" applyNumberFormat="1" applyFont="1" applyBorder="1">
      <alignment vertical="center"/>
    </xf>
    <xf numFmtId="0" fontId="0" fillId="0" borderId="0" xfId="0" applyAlignment="1">
      <alignment vertical="center" shrinkToFit="1"/>
    </xf>
    <xf numFmtId="41" fontId="0" fillId="0" borderId="0" xfId="0" applyNumberFormat="1" applyAlignment="1">
      <alignment vertical="center" shrinkToFit="1"/>
    </xf>
    <xf numFmtId="38" fontId="0" fillId="0" borderId="0" xfId="1" applyFont="1">
      <alignment vertical="center"/>
    </xf>
    <xf numFmtId="10" fontId="5" fillId="0" borderId="16" xfId="6" applyNumberFormat="1" applyFont="1" applyFill="1" applyBorder="1" applyAlignment="1">
      <alignment vertical="center"/>
    </xf>
    <xf numFmtId="41" fontId="28" fillId="0" borderId="17" xfId="1" applyNumberFormat="1" applyFont="1" applyFill="1" applyBorder="1" applyAlignment="1">
      <alignment vertical="center"/>
    </xf>
    <xf numFmtId="41" fontId="28" fillId="0" borderId="16" xfId="1" applyNumberFormat="1" applyFont="1" applyFill="1" applyBorder="1" applyAlignment="1">
      <alignment vertical="center"/>
    </xf>
    <xf numFmtId="41" fontId="8" fillId="0" borderId="18" xfId="0" applyNumberFormat="1" applyFont="1" applyBorder="1">
      <alignment vertical="center"/>
    </xf>
    <xf numFmtId="41" fontId="8" fillId="0" borderId="10" xfId="0" applyNumberFormat="1" applyFont="1" applyBorder="1">
      <alignment vertical="center"/>
    </xf>
    <xf numFmtId="41" fontId="8" fillId="0" borderId="16" xfId="0" applyNumberFormat="1" applyFont="1" applyBorder="1">
      <alignment vertical="center"/>
    </xf>
    <xf numFmtId="41" fontId="8" fillId="0" borderId="20" xfId="0" applyNumberFormat="1" applyFont="1" applyBorder="1">
      <alignment vertical="center"/>
    </xf>
    <xf numFmtId="41" fontId="8" fillId="0" borderId="9" xfId="0" applyNumberFormat="1" applyFont="1" applyBorder="1">
      <alignment vertical="center"/>
    </xf>
    <xf numFmtId="41" fontId="8" fillId="0" borderId="9" xfId="1" applyNumberFormat="1" applyFont="1" applyBorder="1">
      <alignment vertical="center"/>
    </xf>
    <xf numFmtId="41" fontId="8" fillId="0" borderId="20" xfId="1" applyNumberFormat="1" applyFont="1" applyBorder="1">
      <alignment vertical="center"/>
    </xf>
    <xf numFmtId="41" fontId="8" fillId="0" borderId="10" xfId="1" applyNumberFormat="1" applyFont="1" applyBorder="1">
      <alignment vertical="center"/>
    </xf>
    <xf numFmtId="0" fontId="34" fillId="0" borderId="0" xfId="0" applyFont="1" applyAlignment="1">
      <alignment vertical="center" wrapText="1"/>
    </xf>
    <xf numFmtId="177" fontId="0" fillId="0" borderId="0" xfId="0" applyNumberFormat="1">
      <alignment vertical="center"/>
    </xf>
    <xf numFmtId="177" fontId="25" fillId="0" borderId="0" xfId="0" applyNumberFormat="1" applyFont="1" applyAlignment="1">
      <alignment horizontal="right"/>
    </xf>
    <xf numFmtId="177" fontId="7" fillId="0" borderId="16" xfId="3" applyNumberFormat="1" applyFont="1" applyBorder="1" applyAlignment="1">
      <alignment horizontal="center" vertical="center" wrapText="1"/>
    </xf>
    <xf numFmtId="177" fontId="7" fillId="0" borderId="16" xfId="1" applyNumberFormat="1" applyFont="1" applyFill="1" applyBorder="1" applyAlignment="1">
      <alignment vertical="center"/>
    </xf>
    <xf numFmtId="177" fontId="7" fillId="0" borderId="16" xfId="1" applyNumberFormat="1" applyFont="1" applyBorder="1">
      <alignment vertical="center"/>
    </xf>
    <xf numFmtId="177" fontId="7" fillId="0" borderId="18" xfId="1" applyNumberFormat="1" applyFont="1" applyBorder="1">
      <alignment vertical="center"/>
    </xf>
    <xf numFmtId="177" fontId="7" fillId="0" borderId="35" xfId="1" applyNumberFormat="1" applyFont="1" applyBorder="1">
      <alignment vertical="center"/>
    </xf>
    <xf numFmtId="177" fontId="7" fillId="0" borderId="37" xfId="1" applyNumberFormat="1" applyFont="1" applyFill="1" applyBorder="1" applyAlignment="1">
      <alignment vertical="center"/>
    </xf>
    <xf numFmtId="177" fontId="7" fillId="0" borderId="37" xfId="1" applyNumberFormat="1" applyFont="1" applyBorder="1">
      <alignment vertical="center"/>
    </xf>
    <xf numFmtId="177" fontId="7" fillId="0" borderId="42" xfId="1" applyNumberFormat="1" applyFont="1" applyBorder="1">
      <alignment vertical="center"/>
    </xf>
    <xf numFmtId="177" fontId="7" fillId="0" borderId="10" xfId="1" applyNumberFormat="1" applyFont="1" applyBorder="1" applyAlignment="1">
      <alignment vertical="center"/>
    </xf>
    <xf numFmtId="41" fontId="0" fillId="0" borderId="16" xfId="1" applyNumberFormat="1" applyFont="1" applyFill="1" applyBorder="1" applyAlignment="1">
      <alignment horizontal="right" vertical="center"/>
    </xf>
    <xf numFmtId="41" fontId="15" fillId="0" borderId="13" xfId="1" applyNumberFormat="1" applyFont="1" applyFill="1" applyBorder="1" applyAlignment="1">
      <alignment horizontal="right" vertical="center"/>
    </xf>
    <xf numFmtId="41" fontId="15" fillId="0" borderId="16" xfId="1" applyNumberFormat="1" applyFont="1" applyFill="1" applyBorder="1" applyAlignment="1">
      <alignment horizontal="right" vertical="center"/>
    </xf>
    <xf numFmtId="41" fontId="7" fillId="0" borderId="16" xfId="1" applyNumberFormat="1" applyFont="1" applyFill="1" applyBorder="1" applyAlignment="1">
      <alignment vertical="center"/>
    </xf>
    <xf numFmtId="41" fontId="7" fillId="0" borderId="16" xfId="1" applyNumberFormat="1" applyFont="1" applyBorder="1">
      <alignment vertical="center"/>
    </xf>
    <xf numFmtId="41" fontId="0" fillId="0" borderId="16" xfId="1" applyNumberFormat="1" applyFont="1" applyFill="1" applyBorder="1">
      <alignment vertical="center"/>
    </xf>
    <xf numFmtId="41" fontId="0" fillId="0" borderId="13" xfId="1" applyNumberFormat="1" applyFont="1" applyFill="1" applyBorder="1" applyAlignment="1">
      <alignment horizontal="right" vertical="center"/>
    </xf>
    <xf numFmtId="41" fontId="15" fillId="0" borderId="16" xfId="1" applyNumberFormat="1" applyFont="1" applyFill="1" applyBorder="1">
      <alignment vertical="center"/>
    </xf>
    <xf numFmtId="41" fontId="15" fillId="0" borderId="10" xfId="1" applyNumberFormat="1" applyFont="1" applyFill="1" applyBorder="1">
      <alignment vertical="center"/>
    </xf>
    <xf numFmtId="0" fontId="8" fillId="0" borderId="18" xfId="0" applyFont="1" applyBorder="1" applyAlignment="1">
      <alignment horizontal="left" vertical="center" indent="1"/>
    </xf>
    <xf numFmtId="41" fontId="8" fillId="0" borderId="18" xfId="1" applyNumberFormat="1" applyFont="1" applyBorder="1">
      <alignment vertical="center"/>
    </xf>
    <xf numFmtId="0" fontId="35" fillId="0" borderId="16" xfId="0" applyFont="1" applyBorder="1" applyAlignment="1">
      <alignment horizontal="left" vertical="top" wrapText="1"/>
    </xf>
    <xf numFmtId="0" fontId="29" fillId="0" borderId="16" xfId="0" applyFont="1" applyBorder="1" applyAlignment="1">
      <alignment vertical="center" wrapText="1"/>
    </xf>
    <xf numFmtId="0" fontId="29" fillId="0" borderId="5" xfId="0" applyFont="1" applyBorder="1" applyAlignment="1">
      <alignment horizontal="center"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right" vertical="center"/>
    </xf>
    <xf numFmtId="0" fontId="5" fillId="0" borderId="13" xfId="2" applyFont="1" applyBorder="1" applyAlignment="1">
      <alignment horizontal="center" vertical="center" wrapText="1"/>
    </xf>
    <xf numFmtId="0" fontId="5" fillId="0" borderId="16" xfId="2"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center" vertical="center"/>
    </xf>
    <xf numFmtId="0" fontId="5" fillId="0" borderId="16" xfId="2" applyFont="1" applyBorder="1" applyAlignment="1">
      <alignment horizontal="left" vertical="center" wrapText="1"/>
    </xf>
    <xf numFmtId="41" fontId="5" fillId="0" borderId="3" xfId="1" applyNumberFormat="1" applyFont="1" applyFill="1" applyBorder="1" applyAlignment="1">
      <alignment horizontal="right" vertical="center" wrapText="1"/>
    </xf>
    <xf numFmtId="41" fontId="5" fillId="0" borderId="13" xfId="1" applyNumberFormat="1" applyFont="1" applyFill="1" applyBorder="1" applyAlignment="1">
      <alignment horizontal="right" vertical="center" wrapText="1"/>
    </xf>
    <xf numFmtId="0" fontId="5" fillId="0" borderId="3" xfId="2" applyFont="1" applyBorder="1" applyAlignment="1">
      <alignment horizontal="center" vertical="center" wrapText="1"/>
    </xf>
    <xf numFmtId="41" fontId="17" fillId="0" borderId="16" xfId="1" applyNumberFormat="1" applyFont="1" applyFill="1" applyBorder="1" applyAlignment="1">
      <alignment horizontal="right" vertical="center" wrapText="1"/>
    </xf>
    <xf numFmtId="0" fontId="5" fillId="0" borderId="16" xfId="2" applyFont="1" applyBorder="1" applyAlignment="1">
      <alignment horizontal="left" vertical="center"/>
    </xf>
    <xf numFmtId="41" fontId="5" fillId="0" borderId="16" xfId="1" applyNumberFormat="1" applyFont="1" applyFill="1" applyBorder="1" applyAlignment="1">
      <alignment horizontal="right" vertical="center" wrapText="1"/>
    </xf>
    <xf numFmtId="0" fontId="5" fillId="2" borderId="16" xfId="2" applyFont="1" applyFill="1" applyBorder="1" applyAlignment="1">
      <alignment horizontal="left" vertical="center" wrapText="1"/>
    </xf>
    <xf numFmtId="0" fontId="5" fillId="2" borderId="16" xfId="2" applyFont="1" applyFill="1" applyBorder="1" applyAlignment="1">
      <alignment horizontal="left" vertical="center"/>
    </xf>
    <xf numFmtId="0" fontId="17" fillId="0" borderId="16" xfId="0" applyFont="1" applyBorder="1" applyAlignment="1">
      <alignment horizontal="left" vertical="center"/>
    </xf>
    <xf numFmtId="0" fontId="5" fillId="0" borderId="3" xfId="2" applyFont="1" applyBorder="1" applyAlignment="1">
      <alignment horizontal="center" vertical="center"/>
    </xf>
    <xf numFmtId="0" fontId="5" fillId="0" borderId="13" xfId="2" applyFont="1" applyBorder="1" applyAlignment="1">
      <alignment horizontal="center" vertical="center"/>
    </xf>
    <xf numFmtId="0" fontId="5" fillId="0" borderId="3" xfId="2" applyFont="1" applyBorder="1" applyAlignment="1">
      <alignment horizontal="left" vertical="center" wrapText="1"/>
    </xf>
    <xf numFmtId="0" fontId="5" fillId="0" borderId="13" xfId="2" applyFont="1" applyBorder="1" applyAlignment="1">
      <alignment horizontal="left" vertical="center" wrapText="1"/>
    </xf>
    <xf numFmtId="0" fontId="5" fillId="0" borderId="3" xfId="2" applyFont="1" applyBorder="1" applyAlignment="1">
      <alignment horizontal="left" vertical="center"/>
    </xf>
    <xf numFmtId="0" fontId="5" fillId="0" borderId="13" xfId="2" applyFont="1" applyBorder="1" applyAlignment="1">
      <alignment horizontal="left" vertical="center"/>
    </xf>
    <xf numFmtId="0" fontId="5" fillId="0" borderId="16" xfId="2" applyFont="1" applyBorder="1" applyAlignment="1">
      <alignment horizontal="center" vertical="center"/>
    </xf>
    <xf numFmtId="0" fontId="18" fillId="0" borderId="3" xfId="0" applyFont="1" applyBorder="1" applyAlignment="1">
      <alignment horizontal="left" vertical="center"/>
    </xf>
    <xf numFmtId="0" fontId="17" fillId="0" borderId="13" xfId="0" applyFont="1" applyBorder="1" applyAlignment="1">
      <alignment horizontal="left" vertical="center"/>
    </xf>
    <xf numFmtId="41" fontId="5" fillId="0" borderId="2" xfId="1" applyNumberFormat="1" applyFont="1" applyFill="1" applyBorder="1" applyAlignment="1">
      <alignment horizontal="right" vertical="center" wrapText="1"/>
    </xf>
    <xf numFmtId="0" fontId="5" fillId="0" borderId="12"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7" xfId="2" applyFont="1" applyBorder="1" applyAlignment="1">
      <alignment horizontal="center" vertical="center" wrapText="1"/>
    </xf>
    <xf numFmtId="0" fontId="5" fillId="0" borderId="6" xfId="2" applyFont="1" applyBorder="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41" fontId="23" fillId="2" borderId="12" xfId="0" applyNumberFormat="1" applyFont="1" applyFill="1" applyBorder="1" applyAlignment="1">
      <alignment horizontal="center" vertical="center" wrapText="1"/>
    </xf>
    <xf numFmtId="41" fontId="23" fillId="2" borderId="7" xfId="0" applyNumberFormat="1" applyFont="1" applyFill="1" applyBorder="1" applyAlignment="1">
      <alignment horizontal="center" vertical="center" wrapText="1"/>
    </xf>
    <xf numFmtId="41" fontId="23" fillId="2" borderId="18" xfId="0" applyNumberFormat="1" applyFont="1" applyFill="1" applyBorder="1" applyAlignment="1">
      <alignment horizontal="center" vertical="center" wrapText="1"/>
    </xf>
    <xf numFmtId="41" fontId="22" fillId="2" borderId="10" xfId="0" applyNumberFormat="1" applyFont="1" applyFill="1" applyBorder="1" applyAlignment="1">
      <alignment horizontal="center" vertical="center"/>
    </xf>
    <xf numFmtId="0" fontId="23" fillId="2" borderId="18" xfId="0" applyFont="1" applyFill="1" applyBorder="1" applyAlignment="1">
      <alignment horizontal="center" vertical="center" wrapText="1"/>
    </xf>
    <xf numFmtId="0" fontId="23" fillId="2" borderId="10" xfId="0" applyFont="1" applyFill="1" applyBorder="1" applyAlignment="1">
      <alignment horizontal="center" vertical="center" wrapText="1"/>
    </xf>
    <xf numFmtId="41" fontId="23" fillId="2" borderId="15" xfId="0" applyNumberFormat="1" applyFont="1" applyFill="1" applyBorder="1" applyAlignment="1">
      <alignment horizontal="center" vertical="center" wrapText="1"/>
    </xf>
    <xf numFmtId="41" fontId="22" fillId="2" borderId="6" xfId="0" applyNumberFormat="1" applyFont="1" applyFill="1" applyBorder="1" applyAlignment="1">
      <alignment horizontal="center" vertical="center"/>
    </xf>
    <xf numFmtId="0" fontId="26" fillId="0" borderId="28"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0" fontId="28" fillId="0" borderId="18" xfId="0" applyFont="1" applyBorder="1" applyAlignment="1">
      <alignment horizontal="center" vertical="center" wrapText="1"/>
    </xf>
    <xf numFmtId="0" fontId="0" fillId="0" borderId="10" xfId="0" applyBorder="1" applyAlignment="1">
      <alignment horizontal="center" vertical="center"/>
    </xf>
    <xf numFmtId="0" fontId="28" fillId="0" borderId="1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2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2" borderId="18" xfId="0" applyFont="1" applyFill="1" applyBorder="1" applyAlignment="1">
      <alignment horizontal="center" vertical="center" wrapText="1"/>
    </xf>
    <xf numFmtId="0" fontId="0" fillId="2" borderId="10" xfId="0" applyFill="1" applyBorder="1" applyAlignment="1">
      <alignment horizontal="center" vertical="center"/>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8" fillId="0" borderId="24" xfId="0" applyFont="1" applyBorder="1" applyAlignment="1">
      <alignment horizontal="center" vertical="center" wrapText="1"/>
    </xf>
    <xf numFmtId="0" fontId="0" fillId="0" borderId="25" xfId="0" applyBorder="1" applyAlignment="1">
      <alignment horizontal="center" vertical="center"/>
    </xf>
    <xf numFmtId="0" fontId="28" fillId="2" borderId="12"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0" fillId="2" borderId="25" xfId="0" applyFill="1" applyBorder="1" applyAlignment="1">
      <alignment horizontal="center" vertical="center"/>
    </xf>
    <xf numFmtId="38" fontId="29" fillId="0" borderId="3" xfId="0" applyNumberFormat="1" applyFont="1" applyBorder="1" applyAlignment="1">
      <alignment horizontal="center" vertical="center" wrapText="1"/>
    </xf>
    <xf numFmtId="0" fontId="29" fillId="0" borderId="13" xfId="0" applyFont="1" applyBorder="1" applyAlignment="1">
      <alignment horizontal="center" vertical="center" wrapText="1"/>
    </xf>
    <xf numFmtId="38" fontId="29" fillId="0" borderId="3" xfId="1" applyFont="1" applyFill="1" applyBorder="1" applyAlignment="1">
      <alignment horizontal="right" vertical="center"/>
    </xf>
    <xf numFmtId="38" fontId="29" fillId="0" borderId="13" xfId="1" applyFont="1" applyFill="1" applyBorder="1" applyAlignment="1">
      <alignment horizontal="right" vertical="center"/>
    </xf>
    <xf numFmtId="0" fontId="29" fillId="0" borderId="3" xfId="0" applyFont="1" applyBorder="1" applyAlignment="1">
      <alignment horizontal="left" vertical="center"/>
    </xf>
    <xf numFmtId="0" fontId="29" fillId="0" borderId="13" xfId="0" applyFont="1" applyBorder="1" applyAlignment="1">
      <alignment horizontal="left" vertical="center"/>
    </xf>
    <xf numFmtId="0" fontId="29" fillId="2" borderId="12"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38" fontId="29" fillId="0" borderId="13" xfId="0" applyNumberFormat="1" applyFont="1" applyBorder="1" applyAlignment="1">
      <alignment horizontal="center" vertical="center" wrapText="1"/>
    </xf>
    <xf numFmtId="0" fontId="29" fillId="0" borderId="3" xfId="0" applyFont="1" applyBorder="1" applyAlignment="1">
      <alignment horizontal="right" vertical="center"/>
    </xf>
    <xf numFmtId="0" fontId="29" fillId="0" borderId="13" xfId="0" applyFont="1" applyBorder="1" applyAlignment="1">
      <alignment horizontal="right"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3" xfId="0" applyFont="1" applyBorder="1">
      <alignment vertical="center"/>
    </xf>
    <xf numFmtId="0" fontId="29" fillId="0" borderId="13" xfId="0" applyFont="1" applyBorder="1">
      <alignment vertical="center"/>
    </xf>
    <xf numFmtId="0" fontId="29" fillId="0" borderId="29" xfId="0" applyFont="1" applyBorder="1" applyAlignment="1">
      <alignment horizontal="center" vertical="center"/>
    </xf>
    <xf numFmtId="0" fontId="29" fillId="0" borderId="14" xfId="0" applyFont="1" applyBorder="1" applyAlignment="1">
      <alignment horizontal="center" vertical="center"/>
    </xf>
    <xf numFmtId="38" fontId="29" fillId="0" borderId="3" xfId="1" applyFont="1" applyBorder="1" applyAlignment="1">
      <alignment horizontal="right" vertical="center"/>
    </xf>
    <xf numFmtId="38" fontId="29" fillId="0" borderId="13" xfId="1" applyFont="1" applyBorder="1" applyAlignment="1">
      <alignment horizontal="right" vertical="center"/>
    </xf>
    <xf numFmtId="177" fontId="29" fillId="0" borderId="3" xfId="1" applyNumberFormat="1" applyFont="1" applyFill="1" applyBorder="1" applyAlignment="1">
      <alignment horizontal="right" vertical="center"/>
    </xf>
    <xf numFmtId="177" fontId="29" fillId="0" borderId="13" xfId="1" applyNumberFormat="1" applyFont="1" applyFill="1" applyBorder="1" applyAlignment="1">
      <alignment horizontal="right" vertical="center"/>
    </xf>
    <xf numFmtId="41" fontId="29" fillId="0" borderId="3" xfId="0" applyNumberFormat="1" applyFont="1" applyBorder="1" applyAlignment="1">
      <alignment horizontal="right" vertical="center"/>
    </xf>
    <xf numFmtId="41" fontId="29" fillId="0" borderId="13" xfId="0" applyNumberFormat="1" applyFont="1" applyBorder="1" applyAlignment="1">
      <alignment horizontal="right" vertical="center"/>
    </xf>
    <xf numFmtId="0" fontId="29" fillId="0" borderId="3" xfId="0" applyFont="1" applyBorder="1" applyAlignment="1">
      <alignment horizontal="center" vertical="center" wrapText="1"/>
    </xf>
    <xf numFmtId="0" fontId="20" fillId="0" borderId="5" xfId="0" applyFont="1" applyBorder="1" applyAlignment="1">
      <alignment horizontal="right" vertical="center"/>
    </xf>
    <xf numFmtId="0" fontId="29" fillId="0" borderId="5" xfId="0" applyFont="1" applyBorder="1" applyAlignment="1">
      <alignment horizontal="right" vertical="center"/>
    </xf>
    <xf numFmtId="0" fontId="29" fillId="0" borderId="16" xfId="0" applyFont="1" applyBorder="1" applyAlignment="1">
      <alignment horizontal="center" vertical="center"/>
    </xf>
    <xf numFmtId="0" fontId="7" fillId="0" borderId="3" xfId="3" applyFont="1" applyBorder="1" applyAlignment="1">
      <alignment horizontal="center" vertical="center"/>
    </xf>
    <xf numFmtId="0" fontId="7" fillId="0" borderId="13" xfId="3" applyFont="1" applyBorder="1" applyAlignment="1">
      <alignment horizontal="center" vertical="center"/>
    </xf>
    <xf numFmtId="0" fontId="7" fillId="0" borderId="3" xfId="2" applyFont="1" applyBorder="1" applyAlignment="1">
      <alignment horizontal="center" vertical="center"/>
    </xf>
    <xf numFmtId="0" fontId="7" fillId="0" borderId="13" xfId="2" applyFont="1" applyBorder="1" applyAlignment="1">
      <alignment horizontal="center"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0" fontId="25" fillId="0" borderId="0" xfId="0" applyFont="1" applyAlignment="1">
      <alignment horizontal="left" vertical="center"/>
    </xf>
    <xf numFmtId="0" fontId="30" fillId="0" borderId="0" xfId="0" applyFont="1" applyAlignment="1">
      <alignment horizontal="left" vertical="center"/>
    </xf>
    <xf numFmtId="0" fontId="7" fillId="0" borderId="18"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8"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0" fontId="7" fillId="0" borderId="31" xfId="3" applyFont="1" applyBorder="1" applyAlignment="1">
      <alignment horizontal="center" vertical="center"/>
    </xf>
    <xf numFmtId="0" fontId="7" fillId="0" borderId="36" xfId="3" applyFont="1" applyBorder="1" applyAlignment="1">
      <alignment horizontal="center" vertical="center"/>
    </xf>
    <xf numFmtId="0" fontId="7" fillId="0" borderId="38"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2" xfId="3" applyFont="1" applyBorder="1" applyAlignment="1">
      <alignment horizontal="center" vertical="center"/>
    </xf>
    <xf numFmtId="0" fontId="7" fillId="0" borderId="11" xfId="3" applyFont="1" applyBorder="1" applyAlignment="1">
      <alignment horizontal="center" vertical="center"/>
    </xf>
    <xf numFmtId="0" fontId="7" fillId="0" borderId="15" xfId="3" applyFont="1" applyBorder="1" applyAlignment="1">
      <alignment horizontal="center" vertical="center"/>
    </xf>
    <xf numFmtId="0" fontId="0" fillId="2" borderId="5" xfId="0" applyFill="1" applyBorder="1" applyAlignment="1">
      <alignment horizontal="left" vertical="center"/>
    </xf>
    <xf numFmtId="0" fontId="15" fillId="2" borderId="5" xfId="0" applyFont="1" applyFill="1" applyBorder="1" applyAlignment="1">
      <alignment horizontal="left" vertical="center"/>
    </xf>
    <xf numFmtId="0" fontId="18" fillId="2" borderId="5" xfId="0" applyFont="1" applyFill="1" applyBorder="1" applyAlignment="1">
      <alignment horizontal="right"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cellXfs>
  <cellStyles count="7">
    <cellStyle name="パーセント" xfId="6" builtinId="5"/>
    <cellStyle name="桁区切り" xfId="1" builtinId="6"/>
    <cellStyle name="標準" xfId="0" builtinId="0"/>
    <cellStyle name="標準 2" xfId="2" xr:uid="{00000000-0005-0000-0000-000003000000}"/>
    <cellStyle name="標準 5" xfId="5" xr:uid="{00000000-0005-0000-0000-000004000000}"/>
    <cellStyle name="標準_附属明細表PL・NW・WS　20060423修正版" xfId="3" xr:uid="{00000000-0005-0000-0000-000005000000}"/>
    <cellStyle name="標準１" xfId="4" xr:uid="{00000000-0005-0000-0000-00000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11906</xdr:colOff>
      <xdr:row>3</xdr:row>
      <xdr:rowOff>0</xdr:rowOff>
    </xdr:from>
    <xdr:to>
      <xdr:col>10</xdr:col>
      <xdr:colOff>23812</xdr:colOff>
      <xdr:row>6</xdr:row>
      <xdr:rowOff>488156</xdr:rowOff>
    </xdr:to>
    <xdr:cxnSp macro="">
      <xdr:nvCxnSpPr>
        <xdr:cNvPr id="3" name="直線コネクタ 2">
          <a:extLst>
            <a:ext uri="{FF2B5EF4-FFF2-40B4-BE49-F238E27FC236}">
              <a16:creationId xmlns:a16="http://schemas.microsoft.com/office/drawing/2014/main" id="{9187A1A9-5424-45D3-BB9D-E2A0D9704E89}"/>
            </a:ext>
          </a:extLst>
        </xdr:cNvPr>
        <xdr:cNvCxnSpPr/>
      </xdr:nvCxnSpPr>
      <xdr:spPr>
        <a:xfrm flipV="1">
          <a:off x="1071562" y="1321594"/>
          <a:ext cx="10191750" cy="2119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404812</xdr:colOff>
      <xdr:row>9</xdr:row>
      <xdr:rowOff>0</xdr:rowOff>
    </xdr:from>
    <xdr:to>
      <xdr:col>12</xdr:col>
      <xdr:colOff>0</xdr:colOff>
      <xdr:row>13</xdr:row>
      <xdr:rowOff>0</xdr:rowOff>
    </xdr:to>
    <xdr:cxnSp macro="">
      <xdr:nvCxnSpPr>
        <xdr:cNvPr id="5" name="直線コネクタ 4">
          <a:extLst>
            <a:ext uri="{FF2B5EF4-FFF2-40B4-BE49-F238E27FC236}">
              <a16:creationId xmlns:a16="http://schemas.microsoft.com/office/drawing/2014/main" id="{8861853D-0E8F-40B0-BC79-9316739A73D9}"/>
            </a:ext>
          </a:extLst>
        </xdr:cNvPr>
        <xdr:cNvCxnSpPr/>
      </xdr:nvCxnSpPr>
      <xdr:spPr>
        <a:xfrm flipV="1">
          <a:off x="1047750" y="3833813"/>
          <a:ext cx="12668250" cy="2131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25978</xdr:colOff>
      <xdr:row>69</xdr:row>
      <xdr:rowOff>0</xdr:rowOff>
    </xdr:from>
    <xdr:to>
      <xdr:col>5</xdr:col>
      <xdr:colOff>822613</xdr:colOff>
      <xdr:row>69</xdr:row>
      <xdr:rowOff>147204</xdr:rowOff>
    </xdr:to>
    <xdr:cxnSp macro="">
      <xdr:nvCxnSpPr>
        <xdr:cNvPr id="3" name="直線コネクタ 2">
          <a:extLst>
            <a:ext uri="{FF2B5EF4-FFF2-40B4-BE49-F238E27FC236}">
              <a16:creationId xmlns:a16="http://schemas.microsoft.com/office/drawing/2014/main" id="{2CCF3E23-8195-451C-80B6-A47D023DFD53}"/>
            </a:ext>
          </a:extLst>
        </xdr:cNvPr>
        <xdr:cNvCxnSpPr/>
      </xdr:nvCxnSpPr>
      <xdr:spPr>
        <a:xfrm>
          <a:off x="60614" y="3524250"/>
          <a:ext cx="4632613" cy="2944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10</xdr:row>
      <xdr:rowOff>0</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28575" y="19526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xdr:row>
      <xdr:rowOff>0</xdr:rowOff>
    </xdr:from>
    <xdr:to>
      <xdr:col>3</xdr:col>
      <xdr:colOff>0</xdr:colOff>
      <xdr:row>10</xdr:row>
      <xdr:rowOff>0</xdr:rowOff>
    </xdr:to>
    <xdr:cxnSp macro="">
      <xdr:nvCxnSpPr>
        <xdr:cNvPr id="15" name="直線コネクタ 14">
          <a:extLst>
            <a:ext uri="{FF2B5EF4-FFF2-40B4-BE49-F238E27FC236}">
              <a16:creationId xmlns:a16="http://schemas.microsoft.com/office/drawing/2014/main" id="{00000000-0008-0000-1100-00000F000000}"/>
            </a:ext>
          </a:extLst>
        </xdr:cNvPr>
        <xdr:cNvCxnSpPr/>
      </xdr:nvCxnSpPr>
      <xdr:spPr>
        <a:xfrm>
          <a:off x="28575" y="19526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90" zoomScaleNormal="100" zoomScaleSheetLayoutView="90" workbookViewId="0">
      <selection sqref="A1:E1"/>
    </sheetView>
  </sheetViews>
  <sheetFormatPr defaultRowHeight="13.25" x14ac:dyDescent="0.45"/>
  <cols>
    <col min="1" max="1" width="0.86328125" customWidth="1"/>
    <col min="2" max="2" width="3.7265625" customWidth="1"/>
    <col min="3" max="3" width="16.7265625" customWidth="1"/>
    <col min="4" max="20" width="8.5" customWidth="1"/>
    <col min="21" max="21" width="8.2265625" customWidth="1"/>
    <col min="22" max="24" width="5.2265625" customWidth="1"/>
  </cols>
  <sheetData>
    <row r="1" spans="1:21" ht="18.75" customHeight="1" x14ac:dyDescent="0.45">
      <c r="A1" s="187" t="s">
        <v>11</v>
      </c>
      <c r="B1" s="188"/>
      <c r="C1" s="188"/>
      <c r="D1" s="188"/>
      <c r="E1" s="188"/>
    </row>
    <row r="2" spans="1:21" ht="24.75" customHeight="1" x14ac:dyDescent="0.45">
      <c r="A2" s="189" t="s">
        <v>12</v>
      </c>
      <c r="B2" s="189"/>
      <c r="C2" s="189"/>
      <c r="D2" s="189"/>
      <c r="E2" s="189"/>
      <c r="F2" s="189"/>
      <c r="G2" s="189"/>
      <c r="H2" s="189"/>
      <c r="I2" s="189"/>
      <c r="J2" s="189"/>
      <c r="K2" s="189"/>
      <c r="L2" s="189"/>
      <c r="M2" s="189"/>
      <c r="N2" s="189"/>
      <c r="O2" s="189"/>
      <c r="P2" s="189"/>
      <c r="Q2" s="189"/>
      <c r="R2" s="189"/>
      <c r="S2" s="189"/>
      <c r="T2" s="189"/>
      <c r="U2" s="189"/>
    </row>
    <row r="3" spans="1:21" ht="19.5" customHeight="1" x14ac:dyDescent="0.45">
      <c r="A3" s="187" t="s">
        <v>13</v>
      </c>
      <c r="B3" s="188"/>
      <c r="C3" s="188"/>
      <c r="D3" s="188"/>
      <c r="E3" s="188"/>
      <c r="F3" s="188"/>
      <c r="G3" s="188"/>
      <c r="H3" s="2"/>
      <c r="I3" s="2"/>
      <c r="J3" s="2"/>
      <c r="K3" s="2"/>
      <c r="L3" s="2"/>
      <c r="M3" s="2"/>
      <c r="N3" s="2"/>
      <c r="O3" s="2"/>
      <c r="P3" s="2"/>
      <c r="Q3" s="2"/>
      <c r="R3" s="2"/>
      <c r="S3" s="2"/>
      <c r="T3" s="2"/>
    </row>
    <row r="4" spans="1:21" ht="17.25" customHeight="1" x14ac:dyDescent="0.45">
      <c r="A4" s="190" t="s">
        <v>185</v>
      </c>
      <c r="B4" s="190"/>
      <c r="C4" s="190"/>
      <c r="D4" s="190"/>
      <c r="E4" s="190"/>
      <c r="F4" s="190"/>
      <c r="G4" s="190"/>
      <c r="H4" s="190"/>
      <c r="I4" s="190"/>
      <c r="J4" s="190"/>
      <c r="K4" s="190"/>
      <c r="L4" s="190"/>
      <c r="M4" s="190"/>
      <c r="N4" s="190"/>
      <c r="O4" s="190"/>
      <c r="P4" s="190"/>
      <c r="Q4" s="190"/>
      <c r="R4" s="190"/>
      <c r="S4" s="42"/>
      <c r="T4" s="42"/>
    </row>
    <row r="5" spans="1:21" ht="16.5" customHeight="1" x14ac:dyDescent="0.45">
      <c r="A5" s="187" t="s">
        <v>14</v>
      </c>
      <c r="B5" s="188"/>
      <c r="C5" s="188"/>
      <c r="D5" s="188"/>
      <c r="E5" s="188"/>
      <c r="F5" s="188"/>
      <c r="G5" s="188"/>
      <c r="H5" s="188"/>
      <c r="I5" s="188"/>
      <c r="J5" s="188"/>
      <c r="K5" s="188"/>
      <c r="L5" s="188"/>
      <c r="M5" s="188"/>
      <c r="N5" s="188"/>
      <c r="O5" s="188"/>
      <c r="P5" s="188"/>
      <c r="Q5" s="188"/>
      <c r="R5" s="188"/>
      <c r="S5" s="93"/>
      <c r="T5" s="93"/>
    </row>
    <row r="6" spans="1:21" ht="1.5" customHeight="1" x14ac:dyDescent="0.45">
      <c r="B6" s="191"/>
      <c r="C6" s="191"/>
      <c r="D6" s="191"/>
      <c r="E6" s="191"/>
      <c r="F6" s="191"/>
      <c r="G6" s="191"/>
      <c r="H6" s="191"/>
      <c r="I6" s="191"/>
      <c r="J6" s="191"/>
      <c r="K6" s="191"/>
      <c r="L6" s="191"/>
      <c r="M6" s="191"/>
      <c r="N6" s="191"/>
      <c r="O6" s="191"/>
      <c r="P6" s="191"/>
      <c r="Q6" s="191"/>
      <c r="R6" s="191"/>
      <c r="S6" s="94"/>
      <c r="T6" s="94"/>
    </row>
    <row r="7" spans="1:21" ht="20.25" customHeight="1" x14ac:dyDescent="0.45">
      <c r="B7" s="3" t="s">
        <v>15</v>
      </c>
      <c r="C7" s="4"/>
      <c r="D7" s="5"/>
      <c r="E7" s="5"/>
      <c r="F7" s="5"/>
      <c r="G7" s="5"/>
      <c r="H7" s="5"/>
      <c r="I7" s="5"/>
      <c r="J7" s="5"/>
      <c r="K7" s="5"/>
      <c r="L7" s="5"/>
      <c r="M7" s="5"/>
      <c r="N7" s="5"/>
      <c r="O7" s="5"/>
      <c r="P7" s="5"/>
      <c r="Q7" s="6" t="s">
        <v>189</v>
      </c>
      <c r="R7" s="5"/>
      <c r="S7" s="5"/>
      <c r="T7" s="5"/>
    </row>
    <row r="8" spans="1:21" ht="37.5" customHeight="1" x14ac:dyDescent="0.45">
      <c r="B8" s="193" t="s">
        <v>16</v>
      </c>
      <c r="C8" s="193"/>
      <c r="D8" s="199" t="s">
        <v>17</v>
      </c>
      <c r="E8" s="192"/>
      <c r="F8" s="199" t="s">
        <v>18</v>
      </c>
      <c r="G8" s="192"/>
      <c r="H8" s="199" t="s">
        <v>19</v>
      </c>
      <c r="I8" s="192"/>
      <c r="J8" s="199" t="s">
        <v>20</v>
      </c>
      <c r="K8" s="192"/>
      <c r="L8" s="199" t="s">
        <v>21</v>
      </c>
      <c r="M8" s="192"/>
      <c r="N8" s="192" t="s">
        <v>22</v>
      </c>
      <c r="O8" s="193"/>
      <c r="P8" s="194" t="s">
        <v>23</v>
      </c>
      <c r="Q8" s="195"/>
      <c r="R8" s="7"/>
      <c r="S8" s="10"/>
      <c r="T8" s="10"/>
    </row>
    <row r="9" spans="1:21" ht="14.15" customHeight="1" x14ac:dyDescent="0.45">
      <c r="B9" s="196" t="s">
        <v>24</v>
      </c>
      <c r="C9" s="196"/>
      <c r="D9" s="197">
        <f>SUBTOTAL(9,D10:E18)</f>
        <v>19870769010</v>
      </c>
      <c r="E9" s="198"/>
      <c r="F9" s="197">
        <f>SUBTOTAL(9,F10:G18)</f>
        <v>204139624</v>
      </c>
      <c r="G9" s="198"/>
      <c r="H9" s="197">
        <f>SUBTOTAL(9,H10:I18)</f>
        <v>191654430</v>
      </c>
      <c r="I9" s="198"/>
      <c r="J9" s="197">
        <f>SUBTOTAL(9,J10:K18)</f>
        <v>19883254204</v>
      </c>
      <c r="K9" s="198"/>
      <c r="L9" s="197">
        <f>SUBTOTAL(9,L10:M18)</f>
        <v>12499329794</v>
      </c>
      <c r="M9" s="198"/>
      <c r="N9" s="197">
        <f>SUBTOTAL(9,N10:O18)</f>
        <v>361150822</v>
      </c>
      <c r="O9" s="198"/>
      <c r="P9" s="197">
        <f>SUBTOTAL(9,P10:Q18)</f>
        <v>7383924410</v>
      </c>
      <c r="Q9" s="198"/>
      <c r="R9" s="7"/>
      <c r="S9" s="10"/>
      <c r="T9" s="10"/>
    </row>
    <row r="10" spans="1:21" ht="14.15" customHeight="1" x14ac:dyDescent="0.45">
      <c r="B10" s="196" t="s">
        <v>25</v>
      </c>
      <c r="C10" s="196"/>
      <c r="D10" s="197">
        <v>601017873</v>
      </c>
      <c r="E10" s="198"/>
      <c r="F10" s="197">
        <v>3715830</v>
      </c>
      <c r="G10" s="198"/>
      <c r="H10" s="197">
        <v>1361316</v>
      </c>
      <c r="I10" s="198"/>
      <c r="J10" s="197">
        <f>D10+F10-H10</f>
        <v>603372387</v>
      </c>
      <c r="K10" s="198"/>
      <c r="L10" s="197">
        <v>0</v>
      </c>
      <c r="M10" s="198"/>
      <c r="N10" s="197">
        <v>0</v>
      </c>
      <c r="O10" s="198"/>
      <c r="P10" s="200">
        <f>J10-L10</f>
        <v>603372387</v>
      </c>
      <c r="Q10" s="200"/>
      <c r="R10" s="7"/>
      <c r="S10" s="10"/>
      <c r="T10" s="10"/>
    </row>
    <row r="11" spans="1:21" ht="14.15" customHeight="1" x14ac:dyDescent="0.45">
      <c r="B11" s="201" t="s">
        <v>26</v>
      </c>
      <c r="C11" s="201"/>
      <c r="D11" s="197">
        <v>0</v>
      </c>
      <c r="E11" s="198"/>
      <c r="F11" s="197">
        <v>0</v>
      </c>
      <c r="G11" s="198"/>
      <c r="H11" s="197">
        <v>0</v>
      </c>
      <c r="I11" s="198"/>
      <c r="J11" s="197">
        <f t="shared" ref="J11:J18" si="0">D11+F11-H11</f>
        <v>0</v>
      </c>
      <c r="K11" s="198"/>
      <c r="L11" s="197">
        <v>0</v>
      </c>
      <c r="M11" s="198"/>
      <c r="N11" s="197">
        <v>0</v>
      </c>
      <c r="O11" s="198"/>
      <c r="P11" s="200">
        <f t="shared" ref="P11:P18" si="1">J11-L11</f>
        <v>0</v>
      </c>
      <c r="Q11" s="200"/>
      <c r="R11" s="7"/>
      <c r="S11" s="10"/>
      <c r="T11" s="10"/>
    </row>
    <row r="12" spans="1:21" ht="14.15" customHeight="1" x14ac:dyDescent="0.45">
      <c r="B12" s="201" t="s">
        <v>27</v>
      </c>
      <c r="C12" s="201"/>
      <c r="D12" s="197">
        <v>15732092966</v>
      </c>
      <c r="E12" s="198"/>
      <c r="F12" s="197">
        <v>195954494</v>
      </c>
      <c r="G12" s="198"/>
      <c r="H12" s="197">
        <v>185664000</v>
      </c>
      <c r="I12" s="198"/>
      <c r="J12" s="197">
        <f t="shared" si="0"/>
        <v>15742383460</v>
      </c>
      <c r="K12" s="198"/>
      <c r="L12" s="197">
        <v>9335438402</v>
      </c>
      <c r="M12" s="198"/>
      <c r="N12" s="198">
        <v>332385058</v>
      </c>
      <c r="O12" s="202"/>
      <c r="P12" s="200">
        <f t="shared" si="1"/>
        <v>6406945058</v>
      </c>
      <c r="Q12" s="200"/>
      <c r="R12" s="7"/>
      <c r="S12" s="10"/>
      <c r="T12" s="10"/>
    </row>
    <row r="13" spans="1:21" ht="14.15" customHeight="1" x14ac:dyDescent="0.45">
      <c r="B13" s="196" t="s">
        <v>28</v>
      </c>
      <c r="C13" s="196"/>
      <c r="D13" s="197">
        <v>912609271</v>
      </c>
      <c r="E13" s="198"/>
      <c r="F13" s="197">
        <v>0</v>
      </c>
      <c r="G13" s="198"/>
      <c r="H13" s="197">
        <v>0</v>
      </c>
      <c r="I13" s="198"/>
      <c r="J13" s="197">
        <f t="shared" si="0"/>
        <v>912609271</v>
      </c>
      <c r="K13" s="198"/>
      <c r="L13" s="197">
        <v>555044393</v>
      </c>
      <c r="M13" s="198"/>
      <c r="N13" s="198">
        <v>28765764</v>
      </c>
      <c r="O13" s="202"/>
      <c r="P13" s="200">
        <f t="shared" si="1"/>
        <v>357564878</v>
      </c>
      <c r="Q13" s="200"/>
      <c r="R13" s="7"/>
      <c r="S13" s="10"/>
      <c r="T13" s="10"/>
    </row>
    <row r="14" spans="1:21" ht="14.15" customHeight="1" x14ac:dyDescent="0.45">
      <c r="B14" s="204" t="s">
        <v>29</v>
      </c>
      <c r="C14" s="204"/>
      <c r="D14" s="197">
        <v>2608847000</v>
      </c>
      <c r="E14" s="198"/>
      <c r="F14" s="197">
        <v>0</v>
      </c>
      <c r="G14" s="198"/>
      <c r="H14" s="197">
        <v>0</v>
      </c>
      <c r="I14" s="198"/>
      <c r="J14" s="197">
        <f t="shared" si="0"/>
        <v>2608847000</v>
      </c>
      <c r="K14" s="198"/>
      <c r="L14" s="197">
        <v>2608846999</v>
      </c>
      <c r="M14" s="198"/>
      <c r="N14" s="198">
        <v>0</v>
      </c>
      <c r="O14" s="202"/>
      <c r="P14" s="200">
        <f t="shared" si="1"/>
        <v>1</v>
      </c>
      <c r="Q14" s="200"/>
      <c r="R14" s="7"/>
      <c r="S14" s="10"/>
      <c r="T14" s="10"/>
    </row>
    <row r="15" spans="1:21" ht="14.15" customHeight="1" x14ac:dyDescent="0.45">
      <c r="B15" s="203" t="s">
        <v>30</v>
      </c>
      <c r="C15" s="203"/>
      <c r="D15" s="197">
        <v>0</v>
      </c>
      <c r="E15" s="198"/>
      <c r="F15" s="197">
        <v>0</v>
      </c>
      <c r="G15" s="198"/>
      <c r="H15" s="197">
        <v>0</v>
      </c>
      <c r="I15" s="198"/>
      <c r="J15" s="197">
        <f t="shared" si="0"/>
        <v>0</v>
      </c>
      <c r="K15" s="198"/>
      <c r="L15" s="197">
        <v>0</v>
      </c>
      <c r="M15" s="198"/>
      <c r="N15" s="197">
        <v>0</v>
      </c>
      <c r="O15" s="198"/>
      <c r="P15" s="200">
        <f t="shared" si="1"/>
        <v>0</v>
      </c>
      <c r="Q15" s="200"/>
      <c r="R15" s="7"/>
      <c r="S15" s="10"/>
      <c r="T15" s="10"/>
    </row>
    <row r="16" spans="1:21" ht="14.15" customHeight="1" x14ac:dyDescent="0.45">
      <c r="B16" s="204" t="s">
        <v>31</v>
      </c>
      <c r="C16" s="204"/>
      <c r="D16" s="197">
        <v>0</v>
      </c>
      <c r="E16" s="198"/>
      <c r="F16" s="197">
        <v>0</v>
      </c>
      <c r="G16" s="198"/>
      <c r="H16" s="197">
        <v>0</v>
      </c>
      <c r="I16" s="198"/>
      <c r="J16" s="197">
        <f t="shared" si="0"/>
        <v>0</v>
      </c>
      <c r="K16" s="198"/>
      <c r="L16" s="197">
        <v>0</v>
      </c>
      <c r="M16" s="198"/>
      <c r="N16" s="197">
        <v>0</v>
      </c>
      <c r="O16" s="198"/>
      <c r="P16" s="200">
        <f t="shared" si="1"/>
        <v>0</v>
      </c>
      <c r="Q16" s="200"/>
      <c r="R16" s="7"/>
      <c r="S16" s="10"/>
      <c r="T16" s="10"/>
    </row>
    <row r="17" spans="2:22" ht="14.15" customHeight="1" x14ac:dyDescent="0.45">
      <c r="B17" s="201" t="s">
        <v>32</v>
      </c>
      <c r="C17" s="201"/>
      <c r="D17" s="197">
        <v>0</v>
      </c>
      <c r="E17" s="198"/>
      <c r="F17" s="197">
        <v>0</v>
      </c>
      <c r="G17" s="198"/>
      <c r="H17" s="197">
        <v>0</v>
      </c>
      <c r="I17" s="198"/>
      <c r="J17" s="197">
        <f t="shared" si="0"/>
        <v>0</v>
      </c>
      <c r="K17" s="198"/>
      <c r="L17" s="197">
        <v>0</v>
      </c>
      <c r="M17" s="198"/>
      <c r="N17" s="198">
        <v>0</v>
      </c>
      <c r="O17" s="202"/>
      <c r="P17" s="200">
        <f>J17-L17</f>
        <v>0</v>
      </c>
      <c r="Q17" s="200"/>
      <c r="R17" s="7"/>
      <c r="S17" s="10"/>
      <c r="T17" s="10"/>
    </row>
    <row r="18" spans="2:22" ht="14.15" customHeight="1" x14ac:dyDescent="0.45">
      <c r="B18" s="201" t="s">
        <v>33</v>
      </c>
      <c r="C18" s="201"/>
      <c r="D18" s="197">
        <v>16201900</v>
      </c>
      <c r="E18" s="198"/>
      <c r="F18" s="197">
        <v>4469300</v>
      </c>
      <c r="G18" s="198"/>
      <c r="H18" s="197">
        <v>4629114</v>
      </c>
      <c r="I18" s="198"/>
      <c r="J18" s="197">
        <f t="shared" si="0"/>
        <v>16042086</v>
      </c>
      <c r="K18" s="198"/>
      <c r="L18" s="197">
        <v>0</v>
      </c>
      <c r="M18" s="198"/>
      <c r="N18" s="197">
        <v>0</v>
      </c>
      <c r="O18" s="198"/>
      <c r="P18" s="200">
        <f t="shared" si="1"/>
        <v>16042086</v>
      </c>
      <c r="Q18" s="200"/>
      <c r="R18" s="7"/>
      <c r="S18" s="10"/>
      <c r="T18" s="10"/>
    </row>
    <row r="19" spans="2:22" ht="14.15" customHeight="1" x14ac:dyDescent="0.45">
      <c r="B19" s="205" t="s">
        <v>34</v>
      </c>
      <c r="C19" s="205"/>
      <c r="D19" s="197">
        <f>SUBTOTAL(9,D20:E24)</f>
        <v>17975382840</v>
      </c>
      <c r="E19" s="198"/>
      <c r="F19" s="197">
        <f>SUBTOTAL(9,F20:G24)</f>
        <v>2896932343</v>
      </c>
      <c r="G19" s="198"/>
      <c r="H19" s="197">
        <f>SUBTOTAL(9,H20:I24)</f>
        <v>3158690449</v>
      </c>
      <c r="I19" s="198"/>
      <c r="J19" s="197">
        <f>SUBTOTAL(9,J20:K24)</f>
        <v>17713624734</v>
      </c>
      <c r="K19" s="198"/>
      <c r="L19" s="197">
        <f>SUBTOTAL(9,L20:M24)</f>
        <v>12459523336</v>
      </c>
      <c r="M19" s="198"/>
      <c r="N19" s="197">
        <f>SUBTOTAL(9,N20:O24)</f>
        <v>214964560</v>
      </c>
      <c r="O19" s="198"/>
      <c r="P19" s="197">
        <f>SUBTOTAL(9,P20:Q24)</f>
        <v>5254101398</v>
      </c>
      <c r="Q19" s="198"/>
      <c r="R19" s="7"/>
      <c r="S19" s="10"/>
      <c r="T19" s="10"/>
    </row>
    <row r="20" spans="2:22" ht="14.15" customHeight="1" x14ac:dyDescent="0.45">
      <c r="B20" s="196" t="s">
        <v>35</v>
      </c>
      <c r="C20" s="196"/>
      <c r="D20" s="197">
        <v>3372575</v>
      </c>
      <c r="E20" s="198"/>
      <c r="F20" s="197">
        <v>20487260</v>
      </c>
      <c r="G20" s="198"/>
      <c r="H20" s="197">
        <v>0</v>
      </c>
      <c r="I20" s="198"/>
      <c r="J20" s="197">
        <f t="shared" ref="J20:J25" si="2">D20+F20-H20</f>
        <v>23859835</v>
      </c>
      <c r="K20" s="198"/>
      <c r="L20" s="197">
        <v>0</v>
      </c>
      <c r="M20" s="198"/>
      <c r="N20" s="197">
        <v>0</v>
      </c>
      <c r="O20" s="198"/>
      <c r="P20" s="200">
        <f t="shared" ref="P20:P25" si="3">J20-L20</f>
        <v>23859835</v>
      </c>
      <c r="Q20" s="200"/>
      <c r="R20" s="7"/>
      <c r="S20" s="10"/>
      <c r="T20" s="10"/>
    </row>
    <row r="21" spans="2:22" ht="14.15" customHeight="1" x14ac:dyDescent="0.45">
      <c r="B21" s="201" t="s">
        <v>36</v>
      </c>
      <c r="C21" s="201"/>
      <c r="D21" s="197">
        <v>261410017</v>
      </c>
      <c r="E21" s="198"/>
      <c r="F21" s="197">
        <v>238988171</v>
      </c>
      <c r="G21" s="198"/>
      <c r="H21" s="197">
        <v>175635000</v>
      </c>
      <c r="I21" s="198"/>
      <c r="J21" s="197">
        <f t="shared" si="2"/>
        <v>324763188</v>
      </c>
      <c r="K21" s="198"/>
      <c r="L21" s="197">
        <v>40005439</v>
      </c>
      <c r="M21" s="198"/>
      <c r="N21" s="197">
        <v>9569615</v>
      </c>
      <c r="O21" s="198"/>
      <c r="P21" s="200">
        <f t="shared" si="3"/>
        <v>284757749</v>
      </c>
      <c r="Q21" s="200"/>
      <c r="R21" s="7"/>
      <c r="S21" s="10"/>
      <c r="T21" s="10"/>
    </row>
    <row r="22" spans="2:22" ht="14.15" customHeight="1" x14ac:dyDescent="0.45">
      <c r="B22" s="196" t="s">
        <v>28</v>
      </c>
      <c r="C22" s="196"/>
      <c r="D22" s="197">
        <v>17616016248</v>
      </c>
      <c r="E22" s="198"/>
      <c r="F22" s="197">
        <v>2633516912</v>
      </c>
      <c r="G22" s="198"/>
      <c r="H22" s="197">
        <v>2898371449</v>
      </c>
      <c r="I22" s="198"/>
      <c r="J22" s="197">
        <f t="shared" si="2"/>
        <v>17351161711</v>
      </c>
      <c r="K22" s="198"/>
      <c r="L22" s="197">
        <v>12419517897</v>
      </c>
      <c r="M22" s="198"/>
      <c r="N22" s="198">
        <v>205394945</v>
      </c>
      <c r="O22" s="202"/>
      <c r="P22" s="200">
        <f t="shared" si="3"/>
        <v>4931643814</v>
      </c>
      <c r="Q22" s="200"/>
      <c r="R22" s="7"/>
      <c r="S22" s="10"/>
      <c r="T22" s="10"/>
    </row>
    <row r="23" spans="2:22" ht="14.15" customHeight="1" x14ac:dyDescent="0.45">
      <c r="B23" s="196" t="s">
        <v>32</v>
      </c>
      <c r="C23" s="196"/>
      <c r="D23" s="197">
        <v>0</v>
      </c>
      <c r="E23" s="198"/>
      <c r="F23" s="197">
        <v>0</v>
      </c>
      <c r="G23" s="198"/>
      <c r="H23" s="197">
        <v>0</v>
      </c>
      <c r="I23" s="198"/>
      <c r="J23" s="197">
        <f t="shared" si="2"/>
        <v>0</v>
      </c>
      <c r="K23" s="198"/>
      <c r="L23" s="197">
        <v>0</v>
      </c>
      <c r="M23" s="198"/>
      <c r="N23" s="197">
        <v>0</v>
      </c>
      <c r="O23" s="198"/>
      <c r="P23" s="200">
        <f t="shared" si="3"/>
        <v>0</v>
      </c>
      <c r="Q23" s="200"/>
      <c r="R23" s="7"/>
      <c r="S23" s="10"/>
      <c r="T23" s="10"/>
    </row>
    <row r="24" spans="2:22" ht="14.15" customHeight="1" x14ac:dyDescent="0.45">
      <c r="B24" s="201" t="s">
        <v>33</v>
      </c>
      <c r="C24" s="201"/>
      <c r="D24" s="197">
        <v>94584000</v>
      </c>
      <c r="E24" s="198"/>
      <c r="F24" s="197">
        <v>3940000</v>
      </c>
      <c r="G24" s="198"/>
      <c r="H24" s="197">
        <v>84684000</v>
      </c>
      <c r="I24" s="198"/>
      <c r="J24" s="197">
        <f t="shared" si="2"/>
        <v>13840000</v>
      </c>
      <c r="K24" s="198"/>
      <c r="L24" s="197">
        <v>0</v>
      </c>
      <c r="M24" s="198"/>
      <c r="N24" s="197">
        <v>0</v>
      </c>
      <c r="O24" s="198"/>
      <c r="P24" s="200">
        <f t="shared" si="3"/>
        <v>13840000</v>
      </c>
      <c r="Q24" s="200"/>
      <c r="R24" s="7"/>
      <c r="S24" s="10"/>
      <c r="T24" s="10"/>
    </row>
    <row r="25" spans="2:22" ht="14.15" customHeight="1" x14ac:dyDescent="0.45">
      <c r="B25" s="196" t="s">
        <v>37</v>
      </c>
      <c r="C25" s="196"/>
      <c r="D25" s="197">
        <v>1292323735</v>
      </c>
      <c r="E25" s="198"/>
      <c r="F25" s="197">
        <v>372695951</v>
      </c>
      <c r="G25" s="198"/>
      <c r="H25" s="197">
        <v>11747385</v>
      </c>
      <c r="I25" s="198"/>
      <c r="J25" s="197">
        <f t="shared" si="2"/>
        <v>1653272301</v>
      </c>
      <c r="K25" s="198"/>
      <c r="L25" s="197">
        <v>934342890</v>
      </c>
      <c r="M25" s="198"/>
      <c r="N25" s="198">
        <v>111405511</v>
      </c>
      <c r="O25" s="202"/>
      <c r="P25" s="200">
        <f t="shared" si="3"/>
        <v>718929411</v>
      </c>
      <c r="Q25" s="200"/>
      <c r="R25" s="7"/>
      <c r="S25" s="10"/>
      <c r="T25" s="10"/>
    </row>
    <row r="26" spans="2:22" ht="14.15" customHeight="1" x14ac:dyDescent="0.45">
      <c r="B26" s="206" t="s">
        <v>8</v>
      </c>
      <c r="C26" s="207"/>
      <c r="D26" s="197">
        <f>SUBTOTAL(9,D9:E25)</f>
        <v>39138475585</v>
      </c>
      <c r="E26" s="198"/>
      <c r="F26" s="197">
        <f>SUBTOTAL(9,F9:G25)</f>
        <v>3473767918</v>
      </c>
      <c r="G26" s="198"/>
      <c r="H26" s="197">
        <f>SUBTOTAL(9,H9:I25)</f>
        <v>3362092264</v>
      </c>
      <c r="I26" s="198"/>
      <c r="J26" s="197">
        <f>SUBTOTAL(9,J9:K25)</f>
        <v>39250151239</v>
      </c>
      <c r="K26" s="198"/>
      <c r="L26" s="197">
        <f>SUBTOTAL(9,L9:M25)</f>
        <v>25893196020</v>
      </c>
      <c r="M26" s="198"/>
      <c r="N26" s="197">
        <f>SUBTOTAL(9,N9:O25)</f>
        <v>687520893</v>
      </c>
      <c r="O26" s="198"/>
      <c r="P26" s="197">
        <f>SUBTOTAL(9,P9:Q25)</f>
        <v>13356955219</v>
      </c>
      <c r="Q26" s="198"/>
      <c r="R26" s="7"/>
      <c r="S26" s="10"/>
      <c r="T26" s="10"/>
    </row>
    <row r="27" spans="2:22" ht="8.4499999999999993" customHeight="1" x14ac:dyDescent="0.45">
      <c r="B27" s="8"/>
      <c r="C27" s="9"/>
      <c r="D27" s="9"/>
      <c r="E27" s="9"/>
      <c r="F27" s="9"/>
      <c r="G27" s="9"/>
      <c r="H27" s="9"/>
      <c r="I27" s="9"/>
      <c r="J27" s="9"/>
      <c r="K27" s="9"/>
      <c r="L27" s="106"/>
      <c r="M27" s="106"/>
      <c r="N27" s="106"/>
      <c r="O27" s="106"/>
      <c r="P27" s="10"/>
      <c r="Q27" s="10"/>
      <c r="R27" s="10"/>
      <c r="S27" s="10"/>
      <c r="T27" s="10"/>
    </row>
    <row r="28" spans="2:22" ht="6.75" customHeight="1" x14ac:dyDescent="0.45">
      <c r="C28" s="11"/>
      <c r="D28" s="12"/>
      <c r="E28" s="12"/>
      <c r="F28" s="12"/>
      <c r="G28" s="12"/>
      <c r="H28" s="12"/>
      <c r="I28" s="12"/>
      <c r="J28" s="12"/>
      <c r="K28" s="12"/>
      <c r="L28" s="12"/>
      <c r="M28" s="12"/>
      <c r="N28" s="12"/>
    </row>
    <row r="29" spans="2:22" ht="20.25" customHeight="1" x14ac:dyDescent="0.45">
      <c r="B29" s="13" t="s">
        <v>186</v>
      </c>
      <c r="C29" s="14"/>
      <c r="D29" s="12"/>
      <c r="E29" s="12"/>
      <c r="F29" s="12"/>
      <c r="G29" s="12"/>
      <c r="H29" s="12"/>
      <c r="I29" s="12"/>
      <c r="J29" s="12"/>
      <c r="K29" s="12"/>
      <c r="L29" s="12"/>
      <c r="M29" s="12"/>
      <c r="N29" s="12"/>
      <c r="S29" s="15"/>
      <c r="T29" s="15"/>
      <c r="U29" s="15" t="s">
        <v>189</v>
      </c>
    </row>
    <row r="30" spans="2:22" ht="12.95" customHeight="1" x14ac:dyDescent="0.45">
      <c r="B30" s="193" t="s">
        <v>16</v>
      </c>
      <c r="C30" s="193"/>
      <c r="D30" s="193" t="s">
        <v>38</v>
      </c>
      <c r="E30" s="193"/>
      <c r="F30" s="193" t="s">
        <v>39</v>
      </c>
      <c r="G30" s="193"/>
      <c r="H30" s="193" t="s">
        <v>40</v>
      </c>
      <c r="I30" s="193"/>
      <c r="J30" s="193" t="s">
        <v>41</v>
      </c>
      <c r="K30" s="193"/>
      <c r="L30" s="193" t="s">
        <v>42</v>
      </c>
      <c r="M30" s="193"/>
      <c r="N30" s="193" t="s">
        <v>43</v>
      </c>
      <c r="O30" s="193"/>
      <c r="P30" s="193" t="s">
        <v>44</v>
      </c>
      <c r="Q30" s="193"/>
      <c r="R30" s="193" t="s">
        <v>154</v>
      </c>
      <c r="S30" s="193"/>
      <c r="T30" s="216" t="s">
        <v>45</v>
      </c>
      <c r="U30" s="217"/>
    </row>
    <row r="31" spans="2:22" ht="12.95" customHeight="1" x14ac:dyDescent="0.45">
      <c r="B31" s="193"/>
      <c r="C31" s="193"/>
      <c r="D31" s="193"/>
      <c r="E31" s="193"/>
      <c r="F31" s="193"/>
      <c r="G31" s="193"/>
      <c r="H31" s="193"/>
      <c r="I31" s="193"/>
      <c r="J31" s="193"/>
      <c r="K31" s="193"/>
      <c r="L31" s="193"/>
      <c r="M31" s="193"/>
      <c r="N31" s="193"/>
      <c r="O31" s="193"/>
      <c r="P31" s="193"/>
      <c r="Q31" s="193"/>
      <c r="R31" s="193"/>
      <c r="S31" s="193"/>
      <c r="T31" s="218"/>
      <c r="U31" s="219"/>
    </row>
    <row r="32" spans="2:22" ht="14.15" customHeight="1" x14ac:dyDescent="0.45">
      <c r="B32" s="208" t="s">
        <v>24</v>
      </c>
      <c r="C32" s="209"/>
      <c r="D32" s="197">
        <f>SUBTOTAL(9,D33:E41)</f>
        <v>920811113</v>
      </c>
      <c r="E32" s="198"/>
      <c r="F32" s="197">
        <f>SUBTOTAL(9,F33:G41)</f>
        <v>2188508408</v>
      </c>
      <c r="G32" s="198"/>
      <c r="H32" s="197">
        <f>SUBTOTAL(9,H33:I41)</f>
        <v>1428107420</v>
      </c>
      <c r="I32" s="198"/>
      <c r="J32" s="197">
        <f>SUBTOTAL(9,J33:K41)</f>
        <v>173510905</v>
      </c>
      <c r="K32" s="198"/>
      <c r="L32" s="197">
        <f>SUBTOTAL(9,L33:M41)</f>
        <v>808142990</v>
      </c>
      <c r="M32" s="198"/>
      <c r="N32" s="197">
        <f>SUBTOTAL(9,N33:O41)</f>
        <v>9587919</v>
      </c>
      <c r="O32" s="198"/>
      <c r="P32" s="197">
        <f>SUBTOTAL(9,P33:Q41)</f>
        <v>3</v>
      </c>
      <c r="Q32" s="198"/>
      <c r="R32" s="197">
        <f>SUBTOTAL(9,R33:S41)</f>
        <v>1855255652</v>
      </c>
      <c r="S32" s="198"/>
      <c r="T32" s="197">
        <f t="shared" ref="T32:T41" si="4">SUM(D32:S32)</f>
        <v>7383924410</v>
      </c>
      <c r="U32" s="198"/>
      <c r="V32" s="99"/>
    </row>
    <row r="33" spans="2:22" ht="14.15" customHeight="1" x14ac:dyDescent="0.45">
      <c r="B33" s="201" t="s">
        <v>35</v>
      </c>
      <c r="C33" s="201"/>
      <c r="D33" s="197">
        <v>0</v>
      </c>
      <c r="E33" s="198"/>
      <c r="F33" s="197">
        <v>2041534</v>
      </c>
      <c r="G33" s="198"/>
      <c r="H33" s="197">
        <v>0</v>
      </c>
      <c r="I33" s="198"/>
      <c r="J33" s="197">
        <v>0</v>
      </c>
      <c r="K33" s="198"/>
      <c r="L33" s="197">
        <v>0</v>
      </c>
      <c r="M33" s="198"/>
      <c r="N33" s="197">
        <v>0</v>
      </c>
      <c r="O33" s="198"/>
      <c r="P33" s="197">
        <v>0</v>
      </c>
      <c r="Q33" s="198"/>
      <c r="R33" s="197">
        <v>601330853</v>
      </c>
      <c r="S33" s="198"/>
      <c r="T33" s="197">
        <f t="shared" si="4"/>
        <v>603372387</v>
      </c>
      <c r="U33" s="198"/>
    </row>
    <row r="34" spans="2:22" ht="14.15" customHeight="1" x14ac:dyDescent="0.45">
      <c r="B34" s="201" t="s">
        <v>26</v>
      </c>
      <c r="C34" s="201"/>
      <c r="D34" s="197">
        <v>0</v>
      </c>
      <c r="E34" s="198"/>
      <c r="F34" s="197">
        <v>0</v>
      </c>
      <c r="G34" s="198"/>
      <c r="H34" s="197">
        <v>0</v>
      </c>
      <c r="I34" s="198"/>
      <c r="J34" s="197">
        <v>0</v>
      </c>
      <c r="K34" s="198"/>
      <c r="L34" s="197">
        <v>0</v>
      </c>
      <c r="M34" s="198"/>
      <c r="N34" s="197">
        <v>0</v>
      </c>
      <c r="O34" s="198"/>
      <c r="P34" s="197">
        <v>0</v>
      </c>
      <c r="Q34" s="198"/>
      <c r="R34" s="197">
        <v>0</v>
      </c>
      <c r="S34" s="198"/>
      <c r="T34" s="197">
        <f t="shared" si="4"/>
        <v>0</v>
      </c>
      <c r="U34" s="198"/>
    </row>
    <row r="35" spans="2:22" ht="14.15" customHeight="1" x14ac:dyDescent="0.45">
      <c r="B35" s="196" t="s">
        <v>27</v>
      </c>
      <c r="C35" s="196"/>
      <c r="D35" s="197">
        <v>909238324</v>
      </c>
      <c r="E35" s="198"/>
      <c r="F35" s="197">
        <v>2112674665</v>
      </c>
      <c r="G35" s="198"/>
      <c r="H35" s="197">
        <v>1341721010</v>
      </c>
      <c r="I35" s="198"/>
      <c r="J35" s="197">
        <v>169041605</v>
      </c>
      <c r="K35" s="198"/>
      <c r="L35" s="197">
        <v>620344643</v>
      </c>
      <c r="M35" s="198"/>
      <c r="N35" s="197">
        <v>11</v>
      </c>
      <c r="O35" s="198"/>
      <c r="P35" s="197">
        <v>3</v>
      </c>
      <c r="Q35" s="198"/>
      <c r="R35" s="197">
        <v>1253924797</v>
      </c>
      <c r="S35" s="198"/>
      <c r="T35" s="197">
        <f t="shared" si="4"/>
        <v>6406945058</v>
      </c>
      <c r="U35" s="198"/>
    </row>
    <row r="36" spans="2:22" ht="14.15" customHeight="1" x14ac:dyDescent="0.45">
      <c r="B36" s="201" t="s">
        <v>28</v>
      </c>
      <c r="C36" s="201"/>
      <c r="D36" s="197">
        <v>3</v>
      </c>
      <c r="E36" s="198"/>
      <c r="F36" s="197">
        <v>73792209</v>
      </c>
      <c r="G36" s="198"/>
      <c r="H36" s="197">
        <v>86386410</v>
      </c>
      <c r="I36" s="198"/>
      <c r="J36" s="197">
        <v>0</v>
      </c>
      <c r="K36" s="198"/>
      <c r="L36" s="197">
        <v>187798347</v>
      </c>
      <c r="M36" s="198"/>
      <c r="N36" s="197">
        <v>9587908</v>
      </c>
      <c r="O36" s="198"/>
      <c r="P36" s="197">
        <v>0</v>
      </c>
      <c r="Q36" s="198"/>
      <c r="R36" s="197">
        <v>1</v>
      </c>
      <c r="S36" s="198"/>
      <c r="T36" s="197">
        <f t="shared" si="4"/>
        <v>357564878</v>
      </c>
      <c r="U36" s="198"/>
    </row>
    <row r="37" spans="2:22" ht="14.15" customHeight="1" x14ac:dyDescent="0.45">
      <c r="B37" s="204" t="s">
        <v>29</v>
      </c>
      <c r="C37" s="204"/>
      <c r="D37" s="197">
        <v>0</v>
      </c>
      <c r="E37" s="198"/>
      <c r="F37" s="197">
        <v>0</v>
      </c>
      <c r="G37" s="198"/>
      <c r="H37" s="197">
        <v>0</v>
      </c>
      <c r="I37" s="198"/>
      <c r="J37" s="197">
        <v>0</v>
      </c>
      <c r="K37" s="198"/>
      <c r="L37" s="197">
        <v>0</v>
      </c>
      <c r="M37" s="198"/>
      <c r="N37" s="197">
        <v>0</v>
      </c>
      <c r="O37" s="198"/>
      <c r="P37" s="197">
        <v>0</v>
      </c>
      <c r="Q37" s="198"/>
      <c r="R37" s="200">
        <v>1</v>
      </c>
      <c r="S37" s="200"/>
      <c r="T37" s="197">
        <f t="shared" si="4"/>
        <v>1</v>
      </c>
      <c r="U37" s="198"/>
    </row>
    <row r="38" spans="2:22" ht="14.15" customHeight="1" x14ac:dyDescent="0.45">
      <c r="B38" s="203" t="s">
        <v>30</v>
      </c>
      <c r="C38" s="203"/>
      <c r="D38" s="197">
        <v>0</v>
      </c>
      <c r="E38" s="198"/>
      <c r="F38" s="197">
        <v>0</v>
      </c>
      <c r="G38" s="198"/>
      <c r="H38" s="197">
        <v>0</v>
      </c>
      <c r="I38" s="198"/>
      <c r="J38" s="197">
        <v>0</v>
      </c>
      <c r="K38" s="198"/>
      <c r="L38" s="197">
        <v>0</v>
      </c>
      <c r="M38" s="198"/>
      <c r="N38" s="197">
        <v>0</v>
      </c>
      <c r="O38" s="198"/>
      <c r="P38" s="197">
        <v>0</v>
      </c>
      <c r="Q38" s="198"/>
      <c r="R38" s="197">
        <v>0</v>
      </c>
      <c r="S38" s="198"/>
      <c r="T38" s="197">
        <f t="shared" si="4"/>
        <v>0</v>
      </c>
      <c r="U38" s="198"/>
    </row>
    <row r="39" spans="2:22" ht="14.15" customHeight="1" x14ac:dyDescent="0.45">
      <c r="B39" s="204" t="s">
        <v>31</v>
      </c>
      <c r="C39" s="204"/>
      <c r="D39" s="197">
        <v>0</v>
      </c>
      <c r="E39" s="198"/>
      <c r="F39" s="197">
        <v>0</v>
      </c>
      <c r="G39" s="198"/>
      <c r="H39" s="197">
        <v>0</v>
      </c>
      <c r="I39" s="198"/>
      <c r="J39" s="197">
        <v>0</v>
      </c>
      <c r="K39" s="198"/>
      <c r="L39" s="197">
        <v>0</v>
      </c>
      <c r="M39" s="198"/>
      <c r="N39" s="197">
        <v>0</v>
      </c>
      <c r="O39" s="198"/>
      <c r="P39" s="197">
        <v>0</v>
      </c>
      <c r="Q39" s="198"/>
      <c r="R39" s="197">
        <v>0</v>
      </c>
      <c r="S39" s="198"/>
      <c r="T39" s="197">
        <f t="shared" si="4"/>
        <v>0</v>
      </c>
      <c r="U39" s="198"/>
    </row>
    <row r="40" spans="2:22" ht="14.15" customHeight="1" x14ac:dyDescent="0.45">
      <c r="B40" s="201" t="s">
        <v>32</v>
      </c>
      <c r="C40" s="201"/>
      <c r="D40" s="197">
        <v>0</v>
      </c>
      <c r="E40" s="198"/>
      <c r="F40" s="197">
        <v>0</v>
      </c>
      <c r="G40" s="198"/>
      <c r="H40" s="197">
        <v>0</v>
      </c>
      <c r="I40" s="198"/>
      <c r="J40" s="197">
        <v>0</v>
      </c>
      <c r="K40" s="198"/>
      <c r="L40" s="197">
        <v>0</v>
      </c>
      <c r="M40" s="198"/>
      <c r="N40" s="197">
        <v>0</v>
      </c>
      <c r="O40" s="198"/>
      <c r="P40" s="197">
        <v>0</v>
      </c>
      <c r="Q40" s="198"/>
      <c r="R40" s="197">
        <v>0</v>
      </c>
      <c r="S40" s="198"/>
      <c r="T40" s="197">
        <f t="shared" si="4"/>
        <v>0</v>
      </c>
      <c r="U40" s="198"/>
    </row>
    <row r="41" spans="2:22" ht="14.15" customHeight="1" x14ac:dyDescent="0.45">
      <c r="B41" s="201" t="s">
        <v>33</v>
      </c>
      <c r="C41" s="201"/>
      <c r="D41" s="197">
        <v>11572786</v>
      </c>
      <c r="E41" s="198"/>
      <c r="F41" s="197">
        <v>0</v>
      </c>
      <c r="G41" s="198"/>
      <c r="H41" s="197">
        <v>0</v>
      </c>
      <c r="I41" s="198"/>
      <c r="J41" s="197">
        <v>4469300</v>
      </c>
      <c r="K41" s="198"/>
      <c r="L41" s="197">
        <v>0</v>
      </c>
      <c r="M41" s="198"/>
      <c r="N41" s="197">
        <v>0</v>
      </c>
      <c r="O41" s="198"/>
      <c r="P41" s="197">
        <v>0</v>
      </c>
      <c r="Q41" s="198"/>
      <c r="R41" s="197">
        <v>0</v>
      </c>
      <c r="S41" s="198"/>
      <c r="T41" s="197">
        <f t="shared" si="4"/>
        <v>16042086</v>
      </c>
      <c r="U41" s="215"/>
      <c r="V41" s="107"/>
    </row>
    <row r="42" spans="2:22" ht="14.15" customHeight="1" x14ac:dyDescent="0.45">
      <c r="B42" s="210" t="s">
        <v>34</v>
      </c>
      <c r="C42" s="211"/>
      <c r="D42" s="197">
        <f>SUBTOTAL(9,D43:E47)</f>
        <v>2964067185</v>
      </c>
      <c r="E42" s="198"/>
      <c r="F42" s="197">
        <f>SUBTOTAL(9,F43:G47)</f>
        <v>0</v>
      </c>
      <c r="G42" s="198"/>
      <c r="H42" s="197">
        <f>SUBTOTAL(9,H43:I47)</f>
        <v>0</v>
      </c>
      <c r="I42" s="198"/>
      <c r="J42" s="197">
        <f>SUBTOTAL(9,J43:K47)</f>
        <v>1238239380</v>
      </c>
      <c r="K42" s="198"/>
      <c r="L42" s="197">
        <f>SUBTOTAL(9,L43:M47)</f>
        <v>938950424</v>
      </c>
      <c r="M42" s="198"/>
      <c r="N42" s="197">
        <f>SUBTOTAL(9,N43:O47)</f>
        <v>112683771</v>
      </c>
      <c r="O42" s="198"/>
      <c r="P42" s="197">
        <f>SUBTOTAL(9,P43:Q47)</f>
        <v>0</v>
      </c>
      <c r="Q42" s="198"/>
      <c r="R42" s="197">
        <f t="shared" ref="R42" si="5">SUBTOTAL(9,R43:S47)</f>
        <v>160638</v>
      </c>
      <c r="S42" s="198"/>
      <c r="T42" s="197">
        <f>SUBTOTAL(9,T43:U47)</f>
        <v>5254101398</v>
      </c>
      <c r="U42" s="198"/>
      <c r="V42" s="108"/>
    </row>
    <row r="43" spans="2:22" ht="14.15" customHeight="1" x14ac:dyDescent="0.45">
      <c r="B43" s="201" t="s">
        <v>35</v>
      </c>
      <c r="C43" s="201"/>
      <c r="D43" s="197">
        <v>21035717</v>
      </c>
      <c r="E43" s="198"/>
      <c r="F43" s="197">
        <v>0</v>
      </c>
      <c r="G43" s="198"/>
      <c r="H43" s="197">
        <v>0</v>
      </c>
      <c r="I43" s="198"/>
      <c r="J43" s="197">
        <v>2663481</v>
      </c>
      <c r="K43" s="198"/>
      <c r="L43" s="197">
        <v>0</v>
      </c>
      <c r="M43" s="198"/>
      <c r="N43" s="197">
        <v>0</v>
      </c>
      <c r="O43" s="198"/>
      <c r="P43" s="197">
        <v>0</v>
      </c>
      <c r="Q43" s="198"/>
      <c r="R43" s="197">
        <v>160637</v>
      </c>
      <c r="S43" s="198"/>
      <c r="T43" s="197">
        <f t="shared" ref="T43:T49" si="6">SUM(D43:S43)</f>
        <v>23859835</v>
      </c>
      <c r="U43" s="215"/>
      <c r="V43" s="107"/>
    </row>
    <row r="44" spans="2:22" ht="14.15" customHeight="1" x14ac:dyDescent="0.45">
      <c r="B44" s="201" t="s">
        <v>36</v>
      </c>
      <c r="C44" s="201"/>
      <c r="D44" s="197">
        <v>231518798</v>
      </c>
      <c r="E44" s="198"/>
      <c r="F44" s="197">
        <v>0</v>
      </c>
      <c r="G44" s="198"/>
      <c r="H44" s="197">
        <v>0</v>
      </c>
      <c r="I44" s="198"/>
      <c r="J44" s="197">
        <v>53238951</v>
      </c>
      <c r="K44" s="198"/>
      <c r="L44" s="197">
        <v>0</v>
      </c>
      <c r="M44" s="198"/>
      <c r="N44" s="197">
        <v>0</v>
      </c>
      <c r="O44" s="198"/>
      <c r="P44" s="197">
        <v>0</v>
      </c>
      <c r="Q44" s="198"/>
      <c r="R44" s="197">
        <v>0</v>
      </c>
      <c r="S44" s="198"/>
      <c r="T44" s="197">
        <f t="shared" si="6"/>
        <v>284757749</v>
      </c>
      <c r="U44" s="198"/>
    </row>
    <row r="45" spans="2:22" ht="14.15" customHeight="1" x14ac:dyDescent="0.45">
      <c r="B45" s="196" t="s">
        <v>28</v>
      </c>
      <c r="C45" s="196"/>
      <c r="D45" s="197">
        <v>2711512670</v>
      </c>
      <c r="E45" s="198"/>
      <c r="F45" s="197">
        <v>0</v>
      </c>
      <c r="G45" s="198"/>
      <c r="H45" s="197">
        <v>0</v>
      </c>
      <c r="I45" s="198"/>
      <c r="J45" s="197">
        <v>1168496948</v>
      </c>
      <c r="K45" s="198"/>
      <c r="L45" s="197">
        <v>938950424</v>
      </c>
      <c r="M45" s="198"/>
      <c r="N45" s="197">
        <v>112683771</v>
      </c>
      <c r="O45" s="198"/>
      <c r="P45" s="197">
        <v>0</v>
      </c>
      <c r="Q45" s="198"/>
      <c r="R45" s="197">
        <v>1</v>
      </c>
      <c r="S45" s="198"/>
      <c r="T45" s="197">
        <f t="shared" si="6"/>
        <v>4931643814</v>
      </c>
      <c r="U45" s="198"/>
    </row>
    <row r="46" spans="2:22" ht="14.15" customHeight="1" x14ac:dyDescent="0.45">
      <c r="B46" s="201" t="s">
        <v>32</v>
      </c>
      <c r="C46" s="201"/>
      <c r="D46" s="197">
        <v>0</v>
      </c>
      <c r="E46" s="198"/>
      <c r="F46" s="197">
        <v>0</v>
      </c>
      <c r="G46" s="198"/>
      <c r="H46" s="197">
        <v>0</v>
      </c>
      <c r="I46" s="198"/>
      <c r="J46" s="197">
        <v>0</v>
      </c>
      <c r="K46" s="198"/>
      <c r="L46" s="197">
        <v>0</v>
      </c>
      <c r="M46" s="198"/>
      <c r="N46" s="197">
        <v>0</v>
      </c>
      <c r="O46" s="198"/>
      <c r="P46" s="197">
        <v>0</v>
      </c>
      <c r="Q46" s="198"/>
      <c r="R46" s="197">
        <v>0</v>
      </c>
      <c r="S46" s="198"/>
      <c r="T46" s="197">
        <f t="shared" si="6"/>
        <v>0</v>
      </c>
      <c r="U46" s="198"/>
    </row>
    <row r="47" spans="2:22" ht="14.15" customHeight="1" x14ac:dyDescent="0.45">
      <c r="B47" s="196" t="s">
        <v>33</v>
      </c>
      <c r="C47" s="196"/>
      <c r="D47" s="197">
        <v>0</v>
      </c>
      <c r="E47" s="198"/>
      <c r="F47" s="197">
        <v>0</v>
      </c>
      <c r="G47" s="198"/>
      <c r="H47" s="197">
        <v>0</v>
      </c>
      <c r="I47" s="198"/>
      <c r="J47" s="197">
        <v>13840000</v>
      </c>
      <c r="K47" s="198"/>
      <c r="L47" s="197">
        <v>0</v>
      </c>
      <c r="M47" s="198"/>
      <c r="N47" s="197">
        <v>0</v>
      </c>
      <c r="O47" s="198"/>
      <c r="P47" s="197">
        <v>0</v>
      </c>
      <c r="Q47" s="198"/>
      <c r="R47" s="197">
        <v>0</v>
      </c>
      <c r="S47" s="198"/>
      <c r="T47" s="197">
        <f t="shared" si="6"/>
        <v>13840000</v>
      </c>
      <c r="U47" s="198"/>
    </row>
    <row r="48" spans="2:22" ht="14.15" customHeight="1" x14ac:dyDescent="0.45">
      <c r="B48" s="213" t="s">
        <v>37</v>
      </c>
      <c r="C48" s="214"/>
      <c r="D48" s="197">
        <v>267880264</v>
      </c>
      <c r="E48" s="198"/>
      <c r="F48" s="197">
        <v>2826032</v>
      </c>
      <c r="G48" s="198"/>
      <c r="H48" s="197">
        <v>13766631</v>
      </c>
      <c r="I48" s="198"/>
      <c r="J48" s="197">
        <v>375324295</v>
      </c>
      <c r="K48" s="198"/>
      <c r="L48" s="197">
        <v>39987036</v>
      </c>
      <c r="M48" s="198"/>
      <c r="N48" s="197">
        <v>11</v>
      </c>
      <c r="O48" s="198"/>
      <c r="P48" s="197">
        <v>1131020</v>
      </c>
      <c r="Q48" s="198"/>
      <c r="R48" s="197">
        <v>18014122</v>
      </c>
      <c r="S48" s="198"/>
      <c r="T48" s="197">
        <f t="shared" si="6"/>
        <v>718929411</v>
      </c>
      <c r="U48" s="198"/>
    </row>
    <row r="49" spans="2:22" ht="13.5" customHeight="1" x14ac:dyDescent="0.45">
      <c r="B49" s="212" t="s">
        <v>45</v>
      </c>
      <c r="C49" s="212"/>
      <c r="D49" s="197">
        <f>SUBTOTAL(9,D32:E48)</f>
        <v>4152758562</v>
      </c>
      <c r="E49" s="198"/>
      <c r="F49" s="197">
        <f>SUBTOTAL(9,F32:G48)</f>
        <v>2191334440</v>
      </c>
      <c r="G49" s="198"/>
      <c r="H49" s="197">
        <f>SUBTOTAL(9,H32:I48)</f>
        <v>1441874051</v>
      </c>
      <c r="I49" s="198"/>
      <c r="J49" s="197">
        <f>SUBTOTAL(9,J32:K48)</f>
        <v>1787074580</v>
      </c>
      <c r="K49" s="198"/>
      <c r="L49" s="197">
        <f>SUBTOTAL(9,L32:M48)</f>
        <v>1787080450</v>
      </c>
      <c r="M49" s="198"/>
      <c r="N49" s="197">
        <f>SUBTOTAL(9,N32:O48)</f>
        <v>122271701</v>
      </c>
      <c r="O49" s="198"/>
      <c r="P49" s="197">
        <f>SUBTOTAL(9,P32:Q48)</f>
        <v>1131023</v>
      </c>
      <c r="Q49" s="198"/>
      <c r="R49" s="197">
        <f>SUBTOTAL(9,R32:S48)</f>
        <v>1873430412</v>
      </c>
      <c r="S49" s="198"/>
      <c r="T49" s="197">
        <f t="shared" si="6"/>
        <v>13356955219</v>
      </c>
      <c r="U49" s="198"/>
      <c r="V49" s="99"/>
    </row>
    <row r="50" spans="2:22" ht="3" customHeight="1" x14ac:dyDescent="0.45"/>
    <row r="51" spans="2:22" ht="5.15" customHeight="1" x14ac:dyDescent="0.45"/>
    <row r="52" spans="2:22" x14ac:dyDescent="0.45">
      <c r="E52" s="100"/>
    </row>
  </sheetData>
  <mergeCells count="348">
    <mergeCell ref="T43:U43"/>
    <mergeCell ref="T44:U44"/>
    <mergeCell ref="T45:U45"/>
    <mergeCell ref="T46:U46"/>
    <mergeCell ref="T47:U47"/>
    <mergeCell ref="T48:U48"/>
    <mergeCell ref="T49:U49"/>
    <mergeCell ref="T42:U42"/>
    <mergeCell ref="T30:U31"/>
    <mergeCell ref="T32:U32"/>
    <mergeCell ref="T33:U33"/>
    <mergeCell ref="T34:U34"/>
    <mergeCell ref="T35:U35"/>
    <mergeCell ref="T36:U36"/>
    <mergeCell ref="T37:U37"/>
    <mergeCell ref="T38:U38"/>
    <mergeCell ref="T39:U39"/>
    <mergeCell ref="T40:U40"/>
    <mergeCell ref="T41:U41"/>
    <mergeCell ref="R42:S42"/>
    <mergeCell ref="R43:S43"/>
    <mergeCell ref="R44:S44"/>
    <mergeCell ref="R45:S45"/>
    <mergeCell ref="R46:S46"/>
    <mergeCell ref="R47:S47"/>
    <mergeCell ref="R48:S48"/>
    <mergeCell ref="R49:S49"/>
    <mergeCell ref="R33:S33"/>
    <mergeCell ref="R34:S34"/>
    <mergeCell ref="R35:S35"/>
    <mergeCell ref="R36:S36"/>
    <mergeCell ref="R37:S37"/>
    <mergeCell ref="R38:S38"/>
    <mergeCell ref="R39:S39"/>
    <mergeCell ref="R40:S40"/>
    <mergeCell ref="R41:S4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32:C32"/>
    <mergeCell ref="D32:E32"/>
    <mergeCell ref="F32:G32"/>
    <mergeCell ref="H32:I32"/>
    <mergeCell ref="J32:K32"/>
    <mergeCell ref="L32:M32"/>
    <mergeCell ref="N32:O32"/>
    <mergeCell ref="P32:Q32"/>
    <mergeCell ref="R30:S31"/>
    <mergeCell ref="R32:S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U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11"/>
  <printOptions horizontalCentered="1"/>
  <pageMargins left="0" right="0" top="0" bottom="0"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71"/>
  <sheetViews>
    <sheetView view="pageBreakPreview" topLeftCell="A41" zoomScaleNormal="100" zoomScaleSheetLayoutView="100" workbookViewId="0">
      <selection activeCell="J63" sqref="J63"/>
    </sheetView>
  </sheetViews>
  <sheetFormatPr defaultRowHeight="13.25" x14ac:dyDescent="0.45"/>
  <cols>
    <col min="1" max="1" width="0.5" customWidth="1"/>
    <col min="2" max="3" width="12.6328125" customWidth="1"/>
    <col min="4" max="4" width="8.36328125" customWidth="1"/>
    <col min="5" max="5" width="28.1328125" bestFit="1" customWidth="1"/>
    <col min="6" max="6" width="11.1328125" style="162" customWidth="1"/>
    <col min="7" max="7" width="0.7265625" customWidth="1"/>
    <col min="8" max="8" width="3.6328125" customWidth="1"/>
    <col min="9" max="9" width="12.31640625" style="149" bestFit="1" customWidth="1"/>
    <col min="10" max="10" width="13.81640625" customWidth="1"/>
    <col min="11" max="11" width="12.58984375" bestFit="1" customWidth="1"/>
  </cols>
  <sheetData>
    <row r="1" spans="2:10" ht="27.75" customHeight="1" x14ac:dyDescent="0.45">
      <c r="J1" s="149"/>
    </row>
    <row r="2" spans="2:10" ht="15" customHeight="1" x14ac:dyDescent="0.45">
      <c r="B2" s="297" t="s">
        <v>163</v>
      </c>
      <c r="C2" s="298"/>
      <c r="D2" s="298"/>
      <c r="E2" s="298"/>
      <c r="F2" s="298"/>
    </row>
    <row r="3" spans="2:10" ht="14.25" customHeight="1" x14ac:dyDescent="0.4">
      <c r="B3" s="58" t="s">
        <v>164</v>
      </c>
      <c r="F3" s="163" t="s">
        <v>189</v>
      </c>
    </row>
    <row r="4" spans="2:10" x14ac:dyDescent="0.45">
      <c r="B4" s="59" t="s">
        <v>165</v>
      </c>
      <c r="C4" s="59" t="s">
        <v>148</v>
      </c>
      <c r="D4" s="60" t="s">
        <v>166</v>
      </c>
      <c r="E4" s="60"/>
      <c r="F4" s="164" t="s">
        <v>0</v>
      </c>
    </row>
    <row r="5" spans="2:10" x14ac:dyDescent="0.45">
      <c r="B5" s="299" t="s">
        <v>200</v>
      </c>
      <c r="C5" s="299" t="s">
        <v>9</v>
      </c>
      <c r="D5" s="306" t="s">
        <v>201</v>
      </c>
      <c r="E5" s="307"/>
      <c r="F5" s="165">
        <v>563426842</v>
      </c>
    </row>
    <row r="6" spans="2:10" x14ac:dyDescent="0.45">
      <c r="B6" s="300"/>
      <c r="C6" s="300"/>
      <c r="D6" s="306" t="s">
        <v>203</v>
      </c>
      <c r="E6" s="307"/>
      <c r="F6" s="165">
        <v>2090240000</v>
      </c>
    </row>
    <row r="7" spans="2:10" x14ac:dyDescent="0.45">
      <c r="B7" s="300"/>
      <c r="C7" s="300"/>
      <c r="D7" s="306" t="s">
        <v>204</v>
      </c>
      <c r="E7" s="307"/>
      <c r="F7" s="165">
        <v>23140000</v>
      </c>
    </row>
    <row r="8" spans="2:10" x14ac:dyDescent="0.45">
      <c r="B8" s="300"/>
      <c r="C8" s="300"/>
      <c r="D8" s="295" t="s">
        <v>202</v>
      </c>
      <c r="E8" s="296"/>
      <c r="F8" s="165">
        <v>250121700</v>
      </c>
    </row>
    <row r="9" spans="2:10" x14ac:dyDescent="0.45">
      <c r="B9" s="300"/>
      <c r="C9" s="300"/>
      <c r="D9" s="295" t="s">
        <v>242</v>
      </c>
      <c r="E9" s="296"/>
      <c r="F9" s="165">
        <v>2296808</v>
      </c>
    </row>
    <row r="10" spans="2:10" x14ac:dyDescent="0.45">
      <c r="B10" s="300"/>
      <c r="C10" s="301"/>
      <c r="D10" s="291" t="s">
        <v>168</v>
      </c>
      <c r="E10" s="292"/>
      <c r="F10" s="165">
        <f>SUM(F5:F9)</f>
        <v>2929225350</v>
      </c>
    </row>
    <row r="11" spans="2:10" ht="13.5" customHeight="1" x14ac:dyDescent="0.45">
      <c r="B11" s="300"/>
      <c r="C11" s="302" t="s">
        <v>10</v>
      </c>
      <c r="D11" s="302" t="s">
        <v>169</v>
      </c>
      <c r="E11" s="90" t="s">
        <v>243</v>
      </c>
      <c r="F11" s="165">
        <v>49210548</v>
      </c>
    </row>
    <row r="12" spans="2:10" x14ac:dyDescent="0.45">
      <c r="B12" s="300"/>
      <c r="C12" s="303"/>
      <c r="D12" s="303"/>
      <c r="E12" s="90"/>
      <c r="F12" s="165"/>
    </row>
    <row r="13" spans="2:10" x14ac:dyDescent="0.45">
      <c r="B13" s="300"/>
      <c r="C13" s="300"/>
      <c r="D13" s="303"/>
      <c r="E13" s="90"/>
      <c r="F13" s="165"/>
    </row>
    <row r="14" spans="2:10" x14ac:dyDescent="0.45">
      <c r="B14" s="300"/>
      <c r="C14" s="300"/>
      <c r="D14" s="304"/>
      <c r="E14" s="81" t="s">
        <v>162</v>
      </c>
      <c r="F14" s="165">
        <f>SUM(F11:F13)</f>
        <v>49210548</v>
      </c>
    </row>
    <row r="15" spans="2:10" ht="13.5" customHeight="1" x14ac:dyDescent="0.45">
      <c r="B15" s="300"/>
      <c r="C15" s="300"/>
      <c r="D15" s="302" t="s">
        <v>170</v>
      </c>
      <c r="E15" s="90" t="s">
        <v>244</v>
      </c>
      <c r="F15" s="165">
        <f>1175375588-F11</f>
        <v>1126165040</v>
      </c>
    </row>
    <row r="16" spans="2:10" x14ac:dyDescent="0.45">
      <c r="B16" s="300"/>
      <c r="C16" s="300"/>
      <c r="D16" s="303"/>
      <c r="E16" s="90"/>
      <c r="F16" s="165"/>
    </row>
    <row r="17" spans="2:10" x14ac:dyDescent="0.45">
      <c r="B17" s="300"/>
      <c r="C17" s="300"/>
      <c r="D17" s="303"/>
      <c r="E17" s="90"/>
      <c r="F17" s="165"/>
    </row>
    <row r="18" spans="2:10" x14ac:dyDescent="0.45">
      <c r="B18" s="300"/>
      <c r="C18" s="300"/>
      <c r="D18" s="304"/>
      <c r="E18" s="81" t="s">
        <v>162</v>
      </c>
      <c r="F18" s="166">
        <f>SUM(F15:F17)</f>
        <v>1126165040</v>
      </c>
    </row>
    <row r="19" spans="2:10" x14ac:dyDescent="0.45">
      <c r="B19" s="300"/>
      <c r="C19" s="301"/>
      <c r="D19" s="291" t="s">
        <v>168</v>
      </c>
      <c r="E19" s="292"/>
      <c r="F19" s="166">
        <f>SUM(F14+F18)</f>
        <v>1175375588</v>
      </c>
    </row>
    <row r="20" spans="2:10" x14ac:dyDescent="0.45">
      <c r="B20" s="301"/>
      <c r="C20" s="291" t="s">
        <v>8</v>
      </c>
      <c r="D20" s="305"/>
      <c r="E20" s="292"/>
      <c r="F20" s="166">
        <f>SUM(F10,F19)</f>
        <v>4104600938</v>
      </c>
    </row>
    <row r="21" spans="2:10" x14ac:dyDescent="0.45">
      <c r="B21" s="299" t="s">
        <v>171</v>
      </c>
      <c r="C21" s="299" t="s">
        <v>9</v>
      </c>
      <c r="D21" s="306" t="s">
        <v>258</v>
      </c>
      <c r="E21" s="307"/>
      <c r="F21" s="165">
        <v>137913061</v>
      </c>
      <c r="J21" s="100"/>
    </row>
    <row r="22" spans="2:10" x14ac:dyDescent="0.45">
      <c r="B22" s="300"/>
      <c r="C22" s="300"/>
      <c r="D22" s="306" t="s">
        <v>259</v>
      </c>
      <c r="E22" s="307"/>
      <c r="F22" s="165">
        <v>63367734</v>
      </c>
    </row>
    <row r="23" spans="2:10" x14ac:dyDescent="0.45">
      <c r="B23" s="300"/>
      <c r="C23" s="300"/>
      <c r="D23" s="306" t="s">
        <v>242</v>
      </c>
      <c r="E23" s="307"/>
      <c r="F23" s="165">
        <f>12227934-17366595-80200</f>
        <v>-5218861</v>
      </c>
    </row>
    <row r="24" spans="2:10" x14ac:dyDescent="0.45">
      <c r="B24" s="300"/>
      <c r="C24" s="300"/>
      <c r="D24" s="291" t="s">
        <v>264</v>
      </c>
      <c r="E24" s="292"/>
      <c r="F24" s="165">
        <f>SUBTOTAL(9,F21:F23)</f>
        <v>196061934</v>
      </c>
    </row>
    <row r="25" spans="2:10" x14ac:dyDescent="0.45">
      <c r="B25" s="300"/>
      <c r="C25" s="300"/>
      <c r="D25" s="295" t="s">
        <v>252</v>
      </c>
      <c r="E25" s="296"/>
      <c r="F25" s="165">
        <v>118373541</v>
      </c>
    </row>
    <row r="26" spans="2:10" x14ac:dyDescent="0.45">
      <c r="B26" s="300"/>
      <c r="C26" s="300"/>
      <c r="D26" s="295" t="s">
        <v>263</v>
      </c>
      <c r="E26" s="296"/>
      <c r="F26" s="165">
        <v>151276000</v>
      </c>
    </row>
    <row r="27" spans="2:10" x14ac:dyDescent="0.45">
      <c r="B27" s="300"/>
      <c r="C27" s="300"/>
      <c r="D27" s="295" t="s">
        <v>259</v>
      </c>
      <c r="E27" s="296"/>
      <c r="F27" s="165">
        <v>96471604</v>
      </c>
    </row>
    <row r="28" spans="2:10" x14ac:dyDescent="0.45">
      <c r="B28" s="300"/>
      <c r="C28" s="300"/>
      <c r="D28" s="295" t="s">
        <v>242</v>
      </c>
      <c r="E28" s="296"/>
      <c r="F28" s="165">
        <v>702639</v>
      </c>
    </row>
    <row r="29" spans="2:10" x14ac:dyDescent="0.45">
      <c r="B29" s="300"/>
      <c r="C29" s="300"/>
      <c r="D29" s="293" t="s">
        <v>265</v>
      </c>
      <c r="E29" s="294"/>
      <c r="F29" s="165">
        <f>SUBTOTAL(9,F25:F28)</f>
        <v>366823784</v>
      </c>
    </row>
    <row r="30" spans="2:10" x14ac:dyDescent="0.45">
      <c r="B30" s="300"/>
      <c r="C30" s="300"/>
      <c r="D30" s="295" t="s">
        <v>251</v>
      </c>
      <c r="E30" s="296"/>
      <c r="F30" s="165">
        <v>38235750</v>
      </c>
    </row>
    <row r="31" spans="2:10" x14ac:dyDescent="0.45">
      <c r="B31" s="300"/>
      <c r="C31" s="300"/>
      <c r="D31" s="295" t="s">
        <v>259</v>
      </c>
      <c r="E31" s="296"/>
      <c r="F31" s="165">
        <v>24545821</v>
      </c>
    </row>
    <row r="32" spans="2:10" x14ac:dyDescent="0.45">
      <c r="B32" s="300"/>
      <c r="C32" s="300"/>
      <c r="D32" s="295" t="s">
        <v>242</v>
      </c>
      <c r="E32" s="296"/>
      <c r="F32" s="165">
        <v>519650</v>
      </c>
    </row>
    <row r="33" spans="2:6" x14ac:dyDescent="0.45">
      <c r="B33" s="300"/>
      <c r="C33" s="300"/>
      <c r="D33" s="293" t="s">
        <v>266</v>
      </c>
      <c r="E33" s="294"/>
      <c r="F33" s="165">
        <f>SUBTOTAL(9,F30:F32)</f>
        <v>63301221</v>
      </c>
    </row>
    <row r="34" spans="2:6" x14ac:dyDescent="0.45">
      <c r="B34" s="300"/>
      <c r="C34" s="300"/>
      <c r="D34" s="295" t="s">
        <v>267</v>
      </c>
      <c r="E34" s="296"/>
      <c r="F34" s="165">
        <v>104316000</v>
      </c>
    </row>
    <row r="35" spans="2:6" x14ac:dyDescent="0.45">
      <c r="B35" s="300"/>
      <c r="C35" s="300"/>
      <c r="D35" s="295" t="s">
        <v>268</v>
      </c>
      <c r="E35" s="296"/>
      <c r="F35" s="165">
        <v>11509454</v>
      </c>
    </row>
    <row r="36" spans="2:6" x14ac:dyDescent="0.45">
      <c r="B36" s="300"/>
      <c r="C36" s="300"/>
      <c r="D36" s="293" t="s">
        <v>379</v>
      </c>
      <c r="E36" s="294"/>
      <c r="F36" s="165">
        <f>SUBTOTAL(9,F34:F35)</f>
        <v>115825454</v>
      </c>
    </row>
    <row r="37" spans="2:6" x14ac:dyDescent="0.45">
      <c r="B37" s="300"/>
      <c r="C37" s="300"/>
      <c r="D37" s="295" t="s">
        <v>267</v>
      </c>
      <c r="E37" s="296"/>
      <c r="F37" s="165">
        <v>8967220</v>
      </c>
    </row>
    <row r="38" spans="2:6" x14ac:dyDescent="0.45">
      <c r="B38" s="300"/>
      <c r="C38" s="300"/>
      <c r="D38" s="295" t="s">
        <v>268</v>
      </c>
      <c r="E38" s="296"/>
      <c r="F38" s="165">
        <f>37350048-8967220</f>
        <v>28382828</v>
      </c>
    </row>
    <row r="39" spans="2:6" x14ac:dyDescent="0.45">
      <c r="B39" s="300"/>
      <c r="C39" s="300"/>
      <c r="D39" s="293" t="s">
        <v>269</v>
      </c>
      <c r="E39" s="294"/>
      <c r="F39" s="165">
        <f>SUBTOTAL(9,F37:F38)</f>
        <v>37350048</v>
      </c>
    </row>
    <row r="40" spans="2:6" x14ac:dyDescent="0.45">
      <c r="B40" s="300"/>
      <c r="C40" s="301"/>
      <c r="D40" s="291" t="s">
        <v>168</v>
      </c>
      <c r="E40" s="292"/>
      <c r="F40" s="165">
        <f>SUBTOTAL(9,F21:F39)</f>
        <v>779362441</v>
      </c>
    </row>
    <row r="41" spans="2:6" ht="13.5" customHeight="1" x14ac:dyDescent="0.45">
      <c r="B41" s="300"/>
      <c r="C41" s="302" t="s">
        <v>10</v>
      </c>
      <c r="D41" s="302" t="s">
        <v>169</v>
      </c>
      <c r="E41" s="90" t="s">
        <v>243</v>
      </c>
      <c r="F41" s="165">
        <v>0</v>
      </c>
    </row>
    <row r="42" spans="2:6" x14ac:dyDescent="0.45">
      <c r="B42" s="300"/>
      <c r="C42" s="303"/>
      <c r="D42" s="303"/>
      <c r="E42" s="90"/>
      <c r="F42" s="165"/>
    </row>
    <row r="43" spans="2:6" x14ac:dyDescent="0.45">
      <c r="B43" s="300"/>
      <c r="C43" s="300"/>
      <c r="D43" s="304"/>
      <c r="E43" s="81" t="s">
        <v>162</v>
      </c>
      <c r="F43" s="166">
        <f>SUBTOTAL(9,F41:F42)</f>
        <v>0</v>
      </c>
    </row>
    <row r="44" spans="2:6" ht="13.5" customHeight="1" x14ac:dyDescent="0.45">
      <c r="B44" s="300"/>
      <c r="C44" s="300"/>
      <c r="D44" s="302" t="s">
        <v>170</v>
      </c>
      <c r="E44" s="90" t="s">
        <v>261</v>
      </c>
      <c r="F44" s="165">
        <v>527078131</v>
      </c>
    </row>
    <row r="45" spans="2:6" x14ac:dyDescent="0.45">
      <c r="B45" s="300"/>
      <c r="C45" s="300"/>
      <c r="D45" s="303"/>
      <c r="E45" s="90" t="s">
        <v>262</v>
      </c>
      <c r="F45" s="165">
        <v>238513012</v>
      </c>
    </row>
    <row r="46" spans="2:6" x14ac:dyDescent="0.45">
      <c r="B46" s="300"/>
      <c r="C46" s="300"/>
      <c r="D46" s="303"/>
      <c r="E46" s="90" t="s">
        <v>282</v>
      </c>
      <c r="F46" s="165">
        <v>0</v>
      </c>
    </row>
    <row r="47" spans="2:6" x14ac:dyDescent="0.45">
      <c r="B47" s="300"/>
      <c r="C47" s="300"/>
      <c r="D47" s="303"/>
      <c r="E47" s="90" t="s">
        <v>381</v>
      </c>
      <c r="F47" s="165">
        <f>51351533+292622</f>
        <v>51644155</v>
      </c>
    </row>
    <row r="48" spans="2:6" x14ac:dyDescent="0.45">
      <c r="B48" s="300"/>
      <c r="C48" s="300"/>
      <c r="D48" s="303"/>
      <c r="E48" s="90" t="s">
        <v>380</v>
      </c>
      <c r="F48" s="165">
        <v>0</v>
      </c>
    </row>
    <row r="49" spans="2:6" x14ac:dyDescent="0.45">
      <c r="B49" s="300"/>
      <c r="C49" s="300"/>
      <c r="D49" s="304"/>
      <c r="E49" s="81" t="s">
        <v>162</v>
      </c>
      <c r="F49" s="166">
        <f>SUBTOTAL(9,F44:F48)</f>
        <v>817235298</v>
      </c>
    </row>
    <row r="50" spans="2:6" x14ac:dyDescent="0.45">
      <c r="B50" s="300"/>
      <c r="C50" s="301"/>
      <c r="D50" s="291" t="s">
        <v>168</v>
      </c>
      <c r="E50" s="292"/>
      <c r="F50" s="166">
        <f>SUBTOTAL(9,F41:F49)</f>
        <v>817235298</v>
      </c>
    </row>
    <row r="51" spans="2:6" x14ac:dyDescent="0.45">
      <c r="B51" s="301"/>
      <c r="C51" s="291" t="s">
        <v>8</v>
      </c>
      <c r="D51" s="305"/>
      <c r="E51" s="292"/>
      <c r="F51" s="166">
        <f>SUM(F40,F50)</f>
        <v>1596597739</v>
      </c>
    </row>
    <row r="52" spans="2:6" x14ac:dyDescent="0.45">
      <c r="B52" s="300" t="s">
        <v>254</v>
      </c>
      <c r="C52" s="300" t="s">
        <v>9</v>
      </c>
      <c r="D52" s="306" t="s">
        <v>260</v>
      </c>
      <c r="E52" s="307"/>
      <c r="F52" s="165">
        <f>-184385159-50011502</f>
        <v>-234396661</v>
      </c>
    </row>
    <row r="53" spans="2:6" x14ac:dyDescent="0.45">
      <c r="B53" s="300"/>
      <c r="C53" s="300"/>
      <c r="D53" s="306" t="s">
        <v>382</v>
      </c>
      <c r="E53" s="307"/>
      <c r="F53" s="165">
        <f>-F34</f>
        <v>-104316000</v>
      </c>
    </row>
    <row r="54" spans="2:6" x14ac:dyDescent="0.45">
      <c r="B54" s="300"/>
      <c r="C54" s="300"/>
      <c r="D54" s="306" t="s">
        <v>270</v>
      </c>
      <c r="E54" s="307"/>
      <c r="F54" s="165">
        <f>-F37</f>
        <v>-8967220</v>
      </c>
    </row>
    <row r="55" spans="2:6" x14ac:dyDescent="0.45">
      <c r="B55" s="300"/>
      <c r="C55" s="300"/>
      <c r="D55" s="306"/>
      <c r="E55" s="307"/>
      <c r="F55" s="165"/>
    </row>
    <row r="56" spans="2:6" x14ac:dyDescent="0.45">
      <c r="B56" s="300"/>
      <c r="C56" s="301"/>
      <c r="D56" s="291" t="s">
        <v>168</v>
      </c>
      <c r="E56" s="292"/>
      <c r="F56" s="165">
        <f>SUBTOTAL(9,F52:F55)</f>
        <v>-347679881</v>
      </c>
    </row>
    <row r="57" spans="2:6" ht="13.5" customHeight="1" x14ac:dyDescent="0.45">
      <c r="B57" s="300"/>
      <c r="C57" s="302" t="s">
        <v>10</v>
      </c>
      <c r="D57" s="302" t="s">
        <v>169</v>
      </c>
      <c r="E57" s="90"/>
      <c r="F57" s="176"/>
    </row>
    <row r="58" spans="2:6" x14ac:dyDescent="0.45">
      <c r="B58" s="300"/>
      <c r="C58" s="300"/>
      <c r="D58" s="303"/>
      <c r="E58" s="90"/>
      <c r="F58" s="176"/>
    </row>
    <row r="59" spans="2:6" x14ac:dyDescent="0.45">
      <c r="B59" s="300"/>
      <c r="C59" s="300"/>
      <c r="D59" s="304"/>
      <c r="E59" s="81" t="s">
        <v>162</v>
      </c>
      <c r="F59" s="176">
        <v>0</v>
      </c>
    </row>
    <row r="60" spans="2:6" ht="13.5" customHeight="1" x14ac:dyDescent="0.45">
      <c r="B60" s="300"/>
      <c r="C60" s="300"/>
      <c r="D60" s="302" t="s">
        <v>170</v>
      </c>
      <c r="E60" s="90"/>
      <c r="F60" s="176"/>
    </row>
    <row r="61" spans="2:6" x14ac:dyDescent="0.45">
      <c r="B61" s="300"/>
      <c r="C61" s="300"/>
      <c r="D61" s="303"/>
      <c r="E61" s="90"/>
      <c r="F61" s="176"/>
    </row>
    <row r="62" spans="2:6" x14ac:dyDescent="0.45">
      <c r="B62" s="300"/>
      <c r="C62" s="300"/>
      <c r="D62" s="304"/>
      <c r="E62" s="81" t="s">
        <v>162</v>
      </c>
      <c r="F62" s="177">
        <v>0</v>
      </c>
    </row>
    <row r="63" spans="2:6" x14ac:dyDescent="0.45">
      <c r="B63" s="300"/>
      <c r="C63" s="301"/>
      <c r="D63" s="291" t="s">
        <v>168</v>
      </c>
      <c r="E63" s="292"/>
      <c r="F63" s="177">
        <f>SUM(F59+F62)</f>
        <v>0</v>
      </c>
    </row>
    <row r="64" spans="2:6" ht="14" thickBot="1" x14ac:dyDescent="0.6">
      <c r="B64" s="300"/>
      <c r="C64" s="316" t="s">
        <v>8</v>
      </c>
      <c r="D64" s="317"/>
      <c r="E64" s="318"/>
      <c r="F64" s="167">
        <f>SUM(F56,F63)</f>
        <v>-347679881</v>
      </c>
    </row>
    <row r="65" spans="2:6" x14ac:dyDescent="0.45">
      <c r="B65" s="308" t="s">
        <v>272</v>
      </c>
      <c r="C65" s="115" t="s">
        <v>255</v>
      </c>
      <c r="D65" s="311" t="s">
        <v>168</v>
      </c>
      <c r="E65" s="312"/>
      <c r="F65" s="168">
        <f>SUM(F10,F40,F56)</f>
        <v>3360907910</v>
      </c>
    </row>
    <row r="66" spans="2:6" ht="21" customHeight="1" x14ac:dyDescent="0.45">
      <c r="B66" s="309"/>
      <c r="C66" s="300" t="s">
        <v>271</v>
      </c>
      <c r="D66" s="61" t="s">
        <v>256</v>
      </c>
      <c r="E66" s="81" t="s">
        <v>162</v>
      </c>
      <c r="F66" s="169">
        <f>SUM(F14,F43,F59)</f>
        <v>49210548</v>
      </c>
    </row>
    <row r="67" spans="2:6" ht="20" x14ac:dyDescent="0.45">
      <c r="B67" s="309"/>
      <c r="C67" s="300"/>
      <c r="D67" s="110" t="s">
        <v>257</v>
      </c>
      <c r="E67" s="81" t="s">
        <v>162</v>
      </c>
      <c r="F67" s="170">
        <f>SUM(F18,F49,F62)</f>
        <v>1943400338</v>
      </c>
    </row>
    <row r="68" spans="2:6" x14ac:dyDescent="0.45">
      <c r="B68" s="309"/>
      <c r="C68" s="301"/>
      <c r="D68" s="291" t="s">
        <v>168</v>
      </c>
      <c r="E68" s="292"/>
      <c r="F68" s="170">
        <f>SUM(F66+F67)</f>
        <v>1992610886</v>
      </c>
    </row>
    <row r="69" spans="2:6" ht="14" thickBot="1" x14ac:dyDescent="0.6">
      <c r="B69" s="310"/>
      <c r="C69" s="313" t="s">
        <v>8</v>
      </c>
      <c r="D69" s="314"/>
      <c r="E69" s="315"/>
      <c r="F69" s="171">
        <f>SUM(F65,F68)</f>
        <v>5353518796</v>
      </c>
    </row>
    <row r="70" spans="2:6" x14ac:dyDescent="0.45">
      <c r="B70" s="111" t="s">
        <v>167</v>
      </c>
      <c r="C70" s="112"/>
      <c r="D70" s="113"/>
      <c r="E70" s="114"/>
      <c r="F70" s="172"/>
    </row>
    <row r="71" spans="2:6" ht="1.9" customHeight="1" x14ac:dyDescent="0.45"/>
  </sheetData>
  <mergeCells count="58">
    <mergeCell ref="B52:B64"/>
    <mergeCell ref="C52:C56"/>
    <mergeCell ref="D52:E52"/>
    <mergeCell ref="D54:E54"/>
    <mergeCell ref="D56:E56"/>
    <mergeCell ref="C57:C63"/>
    <mergeCell ref="D57:D59"/>
    <mergeCell ref="D55:E55"/>
    <mergeCell ref="D60:D62"/>
    <mergeCell ref="D63:E63"/>
    <mergeCell ref="C64:E64"/>
    <mergeCell ref="D53:E53"/>
    <mergeCell ref="B65:B69"/>
    <mergeCell ref="D65:E65"/>
    <mergeCell ref="C66:C68"/>
    <mergeCell ref="D68:E68"/>
    <mergeCell ref="C69:E69"/>
    <mergeCell ref="B21:B51"/>
    <mergeCell ref="C21:C40"/>
    <mergeCell ref="D21:E21"/>
    <mergeCell ref="D22:E22"/>
    <mergeCell ref="D23:E23"/>
    <mergeCell ref="D25:E25"/>
    <mergeCell ref="D26:E26"/>
    <mergeCell ref="D40:E40"/>
    <mergeCell ref="C41:C50"/>
    <mergeCell ref="D41:D43"/>
    <mergeCell ref="D44:D49"/>
    <mergeCell ref="D50:E50"/>
    <mergeCell ref="C51:E51"/>
    <mergeCell ref="D34:E34"/>
    <mergeCell ref="D39:E39"/>
    <mergeCell ref="D27:E27"/>
    <mergeCell ref="B2:F2"/>
    <mergeCell ref="B5:B20"/>
    <mergeCell ref="C5:C10"/>
    <mergeCell ref="D10:E10"/>
    <mergeCell ref="C11:C19"/>
    <mergeCell ref="D11:D14"/>
    <mergeCell ref="D15:D18"/>
    <mergeCell ref="D19:E19"/>
    <mergeCell ref="C20:E20"/>
    <mergeCell ref="D8:E8"/>
    <mergeCell ref="D7:E7"/>
    <mergeCell ref="D6:E6"/>
    <mergeCell ref="D5:E5"/>
    <mergeCell ref="D9:E9"/>
    <mergeCell ref="D24:E24"/>
    <mergeCell ref="D29:E29"/>
    <mergeCell ref="D33:E33"/>
    <mergeCell ref="D36:E36"/>
    <mergeCell ref="D38:E38"/>
    <mergeCell ref="D37:E37"/>
    <mergeCell ref="D28:E28"/>
    <mergeCell ref="D30:E30"/>
    <mergeCell ref="D31:E31"/>
    <mergeCell ref="D32:E32"/>
    <mergeCell ref="D35:E35"/>
  </mergeCells>
  <phoneticPr fontId="3"/>
  <printOptions horizontalCentered="1"/>
  <pageMargins left="0.19685039370078741" right="0.19685039370078741" top="0.98425196850393704" bottom="0.39370078740157483" header="0.31496062992125984" footer="0.31496062992125984"/>
  <pageSetup paperSize="9" scale="120" orientation="landscape" r:id="rId1"/>
  <rowBreaks count="2" manualBreakCount="2">
    <brk id="20" max="5" man="1"/>
    <brk id="51"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view="pageBreakPreview" topLeftCell="B1" zoomScaleNormal="100" zoomScaleSheetLayoutView="100" workbookViewId="0">
      <selection activeCell="F19" sqref="F19"/>
    </sheetView>
  </sheetViews>
  <sheetFormatPr defaultRowHeight="13.25" x14ac:dyDescent="0.45"/>
  <cols>
    <col min="1" max="1" width="8.1328125" style="62" customWidth="1"/>
    <col min="2" max="2" width="5" style="62" customWidth="1"/>
    <col min="3" max="3" width="23.6328125" style="62" customWidth="1"/>
    <col min="4" max="8" width="15.6328125" style="62" customWidth="1"/>
    <col min="9" max="9" width="1.2265625" style="62" customWidth="1"/>
    <col min="10" max="10" width="4.1328125" style="62" customWidth="1"/>
  </cols>
  <sheetData>
    <row r="1" spans="1:12" s="62" customFormat="1" ht="41.25" customHeight="1" x14ac:dyDescent="0.45"/>
    <row r="2" spans="1:12" s="62" customFormat="1" ht="18" customHeight="1" x14ac:dyDescent="0.45">
      <c r="C2" s="319" t="s">
        <v>172</v>
      </c>
      <c r="D2" s="320"/>
      <c r="E2" s="320"/>
      <c r="F2" s="321" t="s">
        <v>189</v>
      </c>
      <c r="G2" s="321"/>
      <c r="H2" s="321"/>
    </row>
    <row r="3" spans="1:12" s="62" customFormat="1" ht="24.95" customHeight="1" x14ac:dyDescent="0.45">
      <c r="C3" s="322" t="s">
        <v>16</v>
      </c>
      <c r="D3" s="322" t="s">
        <v>159</v>
      </c>
      <c r="E3" s="323" t="s">
        <v>173</v>
      </c>
      <c r="F3" s="322"/>
      <c r="G3" s="322"/>
      <c r="H3" s="322"/>
    </row>
    <row r="4" spans="1:12" s="63" customFormat="1" ht="27.95" customHeight="1" x14ac:dyDescent="0.45">
      <c r="C4" s="322"/>
      <c r="D4" s="322"/>
      <c r="E4" s="64" t="s">
        <v>174</v>
      </c>
      <c r="F4" s="65" t="s">
        <v>175</v>
      </c>
      <c r="G4" s="65" t="s">
        <v>176</v>
      </c>
      <c r="H4" s="65" t="s">
        <v>177</v>
      </c>
    </row>
    <row r="5" spans="1:12" s="62" customFormat="1" ht="30" customHeight="1" x14ac:dyDescent="0.45">
      <c r="C5" s="66" t="s">
        <v>240</v>
      </c>
      <c r="D5" s="178">
        <v>5347998957</v>
      </c>
      <c r="E5" s="179">
        <v>1905478247</v>
      </c>
      <c r="F5" s="179">
        <v>113661000</v>
      </c>
      <c r="G5" s="173">
        <v>2556497158</v>
      </c>
      <c r="H5" s="173">
        <v>772362552</v>
      </c>
      <c r="J5" s="67"/>
      <c r="K5" s="62" t="str">
        <f>IF(SUM(E5:H5)=D5,"OK","NG")</f>
        <v>OK</v>
      </c>
      <c r="L5" s="71"/>
    </row>
    <row r="6" spans="1:12" s="62" customFormat="1" ht="30" customHeight="1" x14ac:dyDescent="0.45">
      <c r="C6" s="66" t="s">
        <v>178</v>
      </c>
      <c r="D6" s="180">
        <v>500486920</v>
      </c>
      <c r="E6" s="174">
        <v>80119639</v>
      </c>
      <c r="F6" s="175">
        <v>274899000</v>
      </c>
      <c r="G6" s="173">
        <v>134248281</v>
      </c>
      <c r="H6" s="175">
        <v>11220000</v>
      </c>
      <c r="J6" s="67"/>
      <c r="K6" s="62" t="str">
        <f>IF(SUM(E6:H6)=D6,"OK","NG")</f>
        <v>OK</v>
      </c>
    </row>
    <row r="7" spans="1:12" s="62" customFormat="1" ht="30" customHeight="1" x14ac:dyDescent="0.45">
      <c r="C7" s="66" t="s">
        <v>179</v>
      </c>
      <c r="D7" s="180">
        <v>864974653</v>
      </c>
      <c r="E7" s="174">
        <v>7013000</v>
      </c>
      <c r="F7" s="175" t="s">
        <v>352</v>
      </c>
      <c r="G7" s="173">
        <v>810516499</v>
      </c>
      <c r="H7" s="175">
        <v>47445154</v>
      </c>
      <c r="J7" s="67"/>
      <c r="K7" s="62" t="str">
        <f>IF(SUM(E7:H7)=D7,"OK","NG")</f>
        <v>OK</v>
      </c>
    </row>
    <row r="8" spans="1:12" s="62" customFormat="1" ht="30" customHeight="1" x14ac:dyDescent="0.45">
      <c r="C8" s="66" t="s">
        <v>154</v>
      </c>
      <c r="D8" s="175">
        <v>0</v>
      </c>
      <c r="E8" s="174">
        <v>0</v>
      </c>
      <c r="F8" s="175">
        <v>0</v>
      </c>
      <c r="G8" s="175" t="s">
        <v>352</v>
      </c>
      <c r="H8" s="175">
        <v>0</v>
      </c>
      <c r="J8" s="67"/>
      <c r="K8" s="62" t="str">
        <f>IF(SUM(E8:H8)=D8,"OK","NG")</f>
        <v>OK</v>
      </c>
    </row>
    <row r="9" spans="1:12" s="62" customFormat="1" ht="30" customHeight="1" x14ac:dyDescent="0.45">
      <c r="C9" s="55" t="s">
        <v>45</v>
      </c>
      <c r="D9" s="181">
        <v>6713460530</v>
      </c>
      <c r="E9" s="181">
        <v>1992610886</v>
      </c>
      <c r="F9" s="181">
        <v>388560000</v>
      </c>
      <c r="G9" s="181">
        <v>3501261938</v>
      </c>
      <c r="H9" s="181">
        <v>831027706</v>
      </c>
      <c r="J9" s="67"/>
      <c r="K9" s="62" t="str">
        <f>IF(SUM(E9:H9)=D9,"OK","NG")</f>
        <v>OK</v>
      </c>
    </row>
    <row r="10" spans="1:12" s="68" customFormat="1" ht="18" customHeight="1" x14ac:dyDescent="0.45">
      <c r="J10" s="67"/>
    </row>
    <row r="11" spans="1:12" s="68" customFormat="1" ht="21.75" customHeight="1" x14ac:dyDescent="0.45"/>
    <row r="12" spans="1:12" x14ac:dyDescent="0.45">
      <c r="A12" s="68"/>
      <c r="B12" s="68"/>
      <c r="C12" s="77"/>
      <c r="D12" s="78"/>
      <c r="E12" s="78"/>
      <c r="F12" s="78"/>
      <c r="G12" s="78"/>
      <c r="H12" s="78"/>
      <c r="I12" s="68"/>
      <c r="J12" s="68"/>
    </row>
    <row r="13" spans="1:12" x14ac:dyDescent="0.45">
      <c r="A13" s="68"/>
      <c r="B13" s="68"/>
      <c r="C13" s="69"/>
      <c r="D13" s="69"/>
      <c r="E13" s="69"/>
      <c r="F13" s="69"/>
      <c r="G13" s="69"/>
      <c r="H13" s="69"/>
      <c r="I13" s="68"/>
      <c r="J13" s="68"/>
    </row>
    <row r="14" spans="1:12" x14ac:dyDescent="0.45">
      <c r="C14" s="70"/>
      <c r="D14" s="69"/>
      <c r="E14" s="70"/>
      <c r="F14" s="70"/>
      <c r="G14" s="70"/>
      <c r="H14" s="70"/>
    </row>
    <row r="15" spans="1:12" x14ac:dyDescent="0.45">
      <c r="A15" s="63"/>
      <c r="B15" s="63"/>
      <c r="C15" s="63"/>
      <c r="D15" s="63"/>
      <c r="E15" s="63"/>
      <c r="F15" s="63"/>
      <c r="G15" s="63"/>
      <c r="H15" s="63"/>
      <c r="I15" s="63"/>
      <c r="J15" s="63"/>
    </row>
  </sheetData>
  <mergeCells count="5">
    <mergeCell ref="C2:E2"/>
    <mergeCell ref="F2:H2"/>
    <mergeCell ref="C3:C4"/>
    <mergeCell ref="D3:D4"/>
    <mergeCell ref="E3:H3"/>
  </mergeCells>
  <phoneticPr fontId="3"/>
  <printOptions horizontalCentered="1"/>
  <pageMargins left="0.11811023622047245" right="0.11811023622047245" top="0.15748031496062992" bottom="0.15748031496062992" header="0.31496062992125984" footer="0.31496062992125984"/>
  <pageSetup paperSize="9" scale="13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1"/>
  <sheetViews>
    <sheetView view="pageBreakPreview" zoomScale="178" zoomScaleNormal="178" zoomScaleSheetLayoutView="178" workbookViewId="0">
      <selection activeCell="C14" sqref="C14"/>
    </sheetView>
  </sheetViews>
  <sheetFormatPr defaultRowHeight="13.25" x14ac:dyDescent="0.45"/>
  <cols>
    <col min="1" max="1" width="0.36328125" customWidth="1"/>
    <col min="2" max="2" width="20.6328125" customWidth="1"/>
    <col min="3" max="3" width="10.6328125" customWidth="1"/>
    <col min="4" max="4" width="0.36328125" customWidth="1"/>
  </cols>
  <sheetData>
    <row r="1" spans="2:3" ht="24.75" customHeight="1" x14ac:dyDescent="0.45"/>
    <row r="2" spans="2:3" ht="10.5" customHeight="1" x14ac:dyDescent="0.45">
      <c r="B2" s="324" t="s">
        <v>180</v>
      </c>
      <c r="C2" s="325"/>
    </row>
    <row r="3" spans="2:3" ht="9.75" customHeight="1" x14ac:dyDescent="0.45">
      <c r="B3" s="72" t="s">
        <v>181</v>
      </c>
      <c r="C3" s="73" t="s">
        <v>189</v>
      </c>
    </row>
    <row r="4" spans="2:3" ht="18.95" customHeight="1" x14ac:dyDescent="0.45">
      <c r="B4" s="103" t="s">
        <v>68</v>
      </c>
      <c r="C4" s="103" t="s">
        <v>152</v>
      </c>
    </row>
    <row r="5" spans="2:3" ht="15" customHeight="1" x14ac:dyDescent="0.45">
      <c r="B5" s="104" t="s">
        <v>182</v>
      </c>
      <c r="C5" s="105">
        <v>308950683</v>
      </c>
    </row>
    <row r="6" spans="2:3" ht="15" customHeight="1" x14ac:dyDescent="0.45">
      <c r="B6" s="104" t="s">
        <v>183</v>
      </c>
      <c r="C6" s="105"/>
    </row>
    <row r="7" spans="2:3" ht="15" customHeight="1" x14ac:dyDescent="0.45">
      <c r="B7" s="104" t="s">
        <v>184</v>
      </c>
      <c r="C7" s="105"/>
    </row>
    <row r="8" spans="2:3" ht="15" customHeight="1" x14ac:dyDescent="0.45">
      <c r="B8" s="104"/>
      <c r="C8" s="105"/>
    </row>
    <row r="9" spans="2:3" ht="15" customHeight="1" x14ac:dyDescent="0.45">
      <c r="B9" s="104"/>
      <c r="C9" s="105"/>
    </row>
    <row r="10" spans="2:3" ht="15" customHeight="1" x14ac:dyDescent="0.45">
      <c r="B10" s="116" t="s">
        <v>8</v>
      </c>
      <c r="C10" s="105">
        <f>SUM(C5:C9)</f>
        <v>308950683</v>
      </c>
    </row>
    <row r="11" spans="2:3" ht="1.9" customHeight="1" x14ac:dyDescent="0.45"/>
  </sheetData>
  <mergeCells count="1">
    <mergeCell ref="B2:C2"/>
  </mergeCells>
  <phoneticPr fontId="3"/>
  <printOptions horizontalCentered="1"/>
  <pageMargins left="0.19685039370078741" right="0.19685039370078741" top="0.19685039370078741" bottom="0.15748031496062992" header="0.31496062992125984" footer="0.31496062992125984"/>
  <pageSetup paperSize="9" scale="3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view="pageBreakPreview" zoomScale="80" zoomScaleNormal="80" zoomScaleSheetLayoutView="80" workbookViewId="0">
      <selection activeCell="B1" sqref="B1"/>
    </sheetView>
  </sheetViews>
  <sheetFormatPr defaultRowHeight="13.25" x14ac:dyDescent="0.45"/>
  <cols>
    <col min="1" max="1" width="8.5" customWidth="1"/>
    <col min="2" max="2" width="5.5" customWidth="1"/>
    <col min="3" max="3" width="65.1328125" bestFit="1" customWidth="1"/>
    <col min="4" max="4" width="17.5" customWidth="1"/>
    <col min="5" max="6" width="18.6328125" bestFit="1" customWidth="1"/>
    <col min="7" max="9" width="15.7265625" customWidth="1"/>
    <col min="10" max="10" width="16.7265625" customWidth="1"/>
    <col min="11" max="11" width="15.7265625" customWidth="1"/>
    <col min="12" max="12" width="16.7265625" customWidth="1"/>
    <col min="13" max="13" width="16.6328125" customWidth="1"/>
    <col min="14" max="14" width="1.2265625" customWidth="1"/>
  </cols>
  <sheetData>
    <row r="1" spans="1:14" ht="50.15" customHeight="1" x14ac:dyDescent="0.45"/>
    <row r="2" spans="1:14" ht="34.5" customHeight="1" x14ac:dyDescent="0.45">
      <c r="B2" s="16"/>
      <c r="C2" s="17" t="s">
        <v>46</v>
      </c>
      <c r="D2" s="17"/>
      <c r="E2" s="17"/>
      <c r="F2" s="17"/>
      <c r="G2" s="17"/>
      <c r="H2" s="17"/>
      <c r="I2" s="17"/>
      <c r="J2" s="17"/>
      <c r="K2" s="17"/>
      <c r="L2" s="17"/>
      <c r="M2" s="17"/>
    </row>
    <row r="3" spans="1:14" ht="20.149999999999999" customHeight="1" x14ac:dyDescent="0.45">
      <c r="C3" s="18" t="s">
        <v>47</v>
      </c>
      <c r="J3" s="15" t="s">
        <v>189</v>
      </c>
    </row>
    <row r="4" spans="1:14" ht="50.15" customHeight="1" x14ac:dyDescent="0.45">
      <c r="A4" s="1"/>
      <c r="B4" s="1"/>
      <c r="C4" s="19" t="s">
        <v>48</v>
      </c>
      <c r="D4" s="20" t="s">
        <v>49</v>
      </c>
      <c r="E4" s="20" t="s">
        <v>50</v>
      </c>
      <c r="F4" s="20" t="s">
        <v>51</v>
      </c>
      <c r="G4" s="20" t="s">
        <v>52</v>
      </c>
      <c r="H4" s="20" t="s">
        <v>53</v>
      </c>
      <c r="I4" s="20" t="s">
        <v>54</v>
      </c>
      <c r="J4" s="20" t="s">
        <v>55</v>
      </c>
      <c r="K4" s="21"/>
      <c r="L4" s="1"/>
      <c r="M4" s="1"/>
      <c r="N4" s="1"/>
    </row>
    <row r="5" spans="1:14" ht="39.950000000000003" customHeight="1" x14ac:dyDescent="0.45">
      <c r="A5" s="1"/>
      <c r="B5" s="1"/>
      <c r="C5" s="75"/>
      <c r="D5" s="75"/>
      <c r="E5" s="75"/>
      <c r="F5" s="75"/>
      <c r="G5" s="75"/>
      <c r="H5" s="75"/>
      <c r="I5" s="75"/>
      <c r="J5" s="75"/>
      <c r="K5" s="1"/>
      <c r="L5" s="1"/>
      <c r="M5" s="1"/>
      <c r="N5" s="1"/>
    </row>
    <row r="6" spans="1:14" ht="39.950000000000003" customHeight="1" x14ac:dyDescent="0.45">
      <c r="A6" s="1"/>
      <c r="B6" s="1"/>
      <c r="C6" s="75"/>
      <c r="D6" s="75"/>
      <c r="E6" s="75"/>
      <c r="F6" s="75"/>
      <c r="G6" s="75"/>
      <c r="H6" s="75"/>
      <c r="I6" s="75"/>
      <c r="J6" s="75"/>
      <c r="K6" s="1"/>
      <c r="L6" s="1"/>
      <c r="M6" s="1"/>
      <c r="N6" s="1"/>
    </row>
    <row r="7" spans="1:14" ht="39.950000000000003" customHeight="1" x14ac:dyDescent="0.45">
      <c r="A7" s="1"/>
      <c r="B7" s="1"/>
      <c r="C7" s="83" t="s">
        <v>8</v>
      </c>
      <c r="D7" s="75">
        <f>SUM(D5:D6)</f>
        <v>0</v>
      </c>
      <c r="E7" s="75"/>
      <c r="F7" s="75">
        <f>SUM(F5:F6)</f>
        <v>0</v>
      </c>
      <c r="G7" s="75"/>
      <c r="H7" s="75"/>
      <c r="I7" s="75"/>
      <c r="J7" s="75">
        <f>SUM(J5:J6)</f>
        <v>0</v>
      </c>
      <c r="K7" s="1"/>
      <c r="L7" s="1"/>
      <c r="M7" s="1"/>
      <c r="N7" s="1"/>
    </row>
    <row r="8" spans="1:14" ht="11.15" customHeight="1" x14ac:dyDescent="0.45"/>
    <row r="9" spans="1:14" ht="20.149999999999999" customHeight="1" x14ac:dyDescent="0.45">
      <c r="C9" s="18" t="s">
        <v>187</v>
      </c>
      <c r="L9" s="15" t="s">
        <v>189</v>
      </c>
    </row>
    <row r="10" spans="1:14" ht="50.15" customHeight="1" x14ac:dyDescent="0.45">
      <c r="A10" s="1"/>
      <c r="B10" s="1"/>
      <c r="C10" s="19" t="s">
        <v>56</v>
      </c>
      <c r="D10" s="20" t="s">
        <v>57</v>
      </c>
      <c r="E10" s="20" t="s">
        <v>58</v>
      </c>
      <c r="F10" s="20" t="s">
        <v>59</v>
      </c>
      <c r="G10" s="20" t="s">
        <v>60</v>
      </c>
      <c r="H10" s="20" t="s">
        <v>61</v>
      </c>
      <c r="I10" s="20" t="s">
        <v>62</v>
      </c>
      <c r="J10" s="20" t="s">
        <v>63</v>
      </c>
      <c r="K10" s="20" t="s">
        <v>64</v>
      </c>
      <c r="L10" s="20" t="s">
        <v>55</v>
      </c>
      <c r="M10" s="1"/>
      <c r="N10" s="1"/>
    </row>
    <row r="11" spans="1:14" ht="39.950000000000003" customHeight="1" x14ac:dyDescent="0.45">
      <c r="A11" s="1"/>
      <c r="B11" s="1"/>
      <c r="C11" s="75"/>
      <c r="D11" s="75"/>
      <c r="E11" s="75"/>
      <c r="F11" s="75"/>
      <c r="G11" s="75"/>
      <c r="H11" s="75"/>
      <c r="I11" s="82"/>
      <c r="J11" s="75"/>
      <c r="K11" s="75"/>
      <c r="L11" s="75"/>
      <c r="M11" s="1"/>
      <c r="N11" s="1"/>
    </row>
    <row r="12" spans="1:14" ht="39.950000000000003" customHeight="1" x14ac:dyDescent="0.45">
      <c r="A12" s="1"/>
      <c r="B12" s="1"/>
      <c r="C12" s="75"/>
      <c r="D12" s="75"/>
      <c r="E12" s="75"/>
      <c r="F12" s="75"/>
      <c r="G12" s="75"/>
      <c r="H12" s="75"/>
      <c r="I12" s="75"/>
      <c r="J12" s="75"/>
      <c r="K12" s="75"/>
      <c r="L12" s="75"/>
      <c r="M12" s="1"/>
      <c r="N12" s="1"/>
    </row>
    <row r="13" spans="1:14" ht="39.950000000000003" customHeight="1" x14ac:dyDescent="0.45">
      <c r="A13" s="1"/>
      <c r="B13" s="1"/>
      <c r="C13" s="83" t="s">
        <v>8</v>
      </c>
      <c r="D13" s="75">
        <f>SUM(D11:D12)</f>
        <v>0</v>
      </c>
      <c r="E13" s="75">
        <f>SUM(E11:E12)</f>
        <v>0</v>
      </c>
      <c r="F13" s="75">
        <f>SUM(F11:F12)</f>
        <v>0</v>
      </c>
      <c r="G13" s="75">
        <f>SUM(G11:G12)</f>
        <v>0</v>
      </c>
      <c r="H13" s="75">
        <f>SUM(H11:H12)</f>
        <v>0</v>
      </c>
      <c r="I13" s="75"/>
      <c r="J13" s="75">
        <f>SUM(J11:J12)</f>
        <v>0</v>
      </c>
      <c r="K13" s="75"/>
      <c r="L13" s="75">
        <f>SUM(L11:L12)</f>
        <v>0</v>
      </c>
      <c r="M13" s="1"/>
      <c r="N13" s="1"/>
    </row>
    <row r="14" spans="1:14" ht="12" customHeight="1" x14ac:dyDescent="0.45">
      <c r="A14" s="1"/>
      <c r="B14" s="1"/>
      <c r="C14" s="21"/>
      <c r="D14" s="1"/>
      <c r="E14" s="1"/>
      <c r="F14" s="1"/>
      <c r="G14" s="1"/>
      <c r="H14" s="1"/>
      <c r="I14" s="1"/>
      <c r="J14" s="1"/>
      <c r="K14" s="1"/>
      <c r="L14" s="1"/>
      <c r="M14" s="1"/>
      <c r="N14" s="1"/>
    </row>
    <row r="15" spans="1:14" ht="20.149999999999999" customHeight="1" x14ac:dyDescent="0.45">
      <c r="C15" s="18" t="s">
        <v>188</v>
      </c>
      <c r="L15" s="15"/>
      <c r="M15" s="15" t="s">
        <v>189</v>
      </c>
    </row>
    <row r="16" spans="1:14" ht="50.15" customHeight="1" x14ac:dyDescent="0.45">
      <c r="A16" s="1"/>
      <c r="B16" s="1"/>
      <c r="C16" s="19" t="s">
        <v>56</v>
      </c>
      <c r="D16" s="20" t="s">
        <v>65</v>
      </c>
      <c r="E16" s="20" t="s">
        <v>58</v>
      </c>
      <c r="F16" s="20" t="s">
        <v>59</v>
      </c>
      <c r="G16" s="20" t="s">
        <v>60</v>
      </c>
      <c r="H16" s="20" t="s">
        <v>61</v>
      </c>
      <c r="I16" s="20" t="s">
        <v>62</v>
      </c>
      <c r="J16" s="20" t="s">
        <v>63</v>
      </c>
      <c r="K16" s="20" t="s">
        <v>66</v>
      </c>
      <c r="L16" s="20" t="s">
        <v>67</v>
      </c>
      <c r="M16" s="20" t="s">
        <v>55</v>
      </c>
      <c r="N16" s="1"/>
    </row>
    <row r="17" spans="1:14" ht="39.950000000000003" customHeight="1" x14ac:dyDescent="0.45">
      <c r="A17" s="1"/>
      <c r="B17" s="1"/>
      <c r="C17" s="22" t="s">
        <v>197</v>
      </c>
      <c r="D17" s="135"/>
      <c r="E17" s="135"/>
      <c r="F17" s="135"/>
      <c r="G17" s="135"/>
      <c r="H17" s="135"/>
      <c r="I17" s="135"/>
      <c r="J17" s="135"/>
      <c r="K17" s="135"/>
      <c r="L17" s="135"/>
      <c r="M17" s="135"/>
      <c r="N17" s="1"/>
    </row>
    <row r="18" spans="1:14" ht="39.950000000000003" customHeight="1" x14ac:dyDescent="0.45">
      <c r="A18" s="1"/>
      <c r="B18" s="1"/>
      <c r="C18" s="22" t="s">
        <v>219</v>
      </c>
      <c r="D18" s="136">
        <v>1050000</v>
      </c>
      <c r="E18" s="136">
        <v>92903840</v>
      </c>
      <c r="F18" s="136">
        <v>25906869</v>
      </c>
      <c r="G18" s="136">
        <f>E18-F18</f>
        <v>66996971</v>
      </c>
      <c r="H18" s="136">
        <v>100000000</v>
      </c>
      <c r="I18" s="150">
        <f>D18/H18</f>
        <v>1.0500000000000001E-2</v>
      </c>
      <c r="J18" s="136">
        <f>G18*I18</f>
        <v>703468.19550000003</v>
      </c>
      <c r="K18" s="136">
        <v>1049000</v>
      </c>
      <c r="L18" s="136">
        <f>D18-K18</f>
        <v>1000</v>
      </c>
      <c r="M18" s="136">
        <v>1050000</v>
      </c>
      <c r="N18" s="1"/>
    </row>
    <row r="19" spans="1:14" ht="39.950000000000003" customHeight="1" x14ac:dyDescent="0.45">
      <c r="A19" s="1"/>
      <c r="B19" s="1"/>
      <c r="C19" s="22" t="s">
        <v>198</v>
      </c>
      <c r="D19" s="136"/>
      <c r="E19" s="136"/>
      <c r="F19" s="136"/>
      <c r="G19" s="136"/>
      <c r="H19" s="135"/>
      <c r="I19" s="135"/>
      <c r="J19" s="136"/>
      <c r="K19" s="136"/>
      <c r="L19" s="136"/>
      <c r="M19" s="136"/>
      <c r="N19" s="1"/>
    </row>
    <row r="20" spans="1:14" ht="39.950000000000003" customHeight="1" x14ac:dyDescent="0.45">
      <c r="A20" s="1"/>
      <c r="B20" s="1"/>
      <c r="C20" s="22" t="s">
        <v>286</v>
      </c>
      <c r="D20" s="136">
        <v>23900000</v>
      </c>
      <c r="E20" s="136">
        <v>273710970579</v>
      </c>
      <c r="F20" s="136">
        <v>213770920181</v>
      </c>
      <c r="G20" s="136">
        <f t="shared" ref="G20:G35" si="0">E20-F20</f>
        <v>59940050398</v>
      </c>
      <c r="H20" s="138">
        <v>46601850000</v>
      </c>
      <c r="I20" s="150">
        <f t="shared" ref="I20:I30" si="1">D20/H20</f>
        <v>5.1285517635029515E-4</v>
      </c>
      <c r="J20" s="136">
        <f>G20*I20</f>
        <v>30740565.117311869</v>
      </c>
      <c r="K20" s="136"/>
      <c r="L20" s="136">
        <f>D20-K20</f>
        <v>23900000</v>
      </c>
      <c r="M20" s="136">
        <v>23900000</v>
      </c>
      <c r="N20" s="1"/>
    </row>
    <row r="21" spans="1:14" ht="39.950000000000003" customHeight="1" x14ac:dyDescent="0.45">
      <c r="A21" s="1"/>
      <c r="B21" s="1"/>
      <c r="C21" s="22" t="s">
        <v>220</v>
      </c>
      <c r="D21" s="136">
        <v>20000</v>
      </c>
      <c r="E21" s="136">
        <v>237000876</v>
      </c>
      <c r="F21" s="136">
        <v>100416752</v>
      </c>
      <c r="G21" s="136">
        <f t="shared" si="0"/>
        <v>136584124</v>
      </c>
      <c r="H21" s="138">
        <v>1810000</v>
      </c>
      <c r="I21" s="150">
        <f t="shared" si="1"/>
        <v>1.1049723756906077E-2</v>
      </c>
      <c r="J21" s="136">
        <f>G21*I21</f>
        <v>1509216.8397790054</v>
      </c>
      <c r="K21" s="136"/>
      <c r="L21" s="136">
        <f t="shared" ref="L21:L35" si="2">D21-K21</f>
        <v>20000</v>
      </c>
      <c r="M21" s="136">
        <v>20000</v>
      </c>
      <c r="N21" s="1"/>
    </row>
    <row r="22" spans="1:14" ht="39.950000000000003" customHeight="1" x14ac:dyDescent="0.45">
      <c r="A22" s="1"/>
      <c r="B22" s="1"/>
      <c r="C22" s="22" t="s">
        <v>221</v>
      </c>
      <c r="D22" s="136">
        <v>18000</v>
      </c>
      <c r="E22" s="136">
        <v>18479210</v>
      </c>
      <c r="F22" s="136">
        <v>57561</v>
      </c>
      <c r="G22" s="136">
        <f t="shared" si="0"/>
        <v>18421649</v>
      </c>
      <c r="H22" s="138"/>
      <c r="I22" s="150"/>
      <c r="J22" s="136">
        <f>G22*I22</f>
        <v>0</v>
      </c>
      <c r="K22" s="136"/>
      <c r="L22" s="136">
        <f t="shared" si="2"/>
        <v>18000</v>
      </c>
      <c r="M22" s="136">
        <v>210000</v>
      </c>
      <c r="N22" s="1"/>
    </row>
    <row r="23" spans="1:14" ht="39.950000000000003" customHeight="1" x14ac:dyDescent="0.45">
      <c r="A23" s="1"/>
      <c r="B23" s="1"/>
      <c r="C23" s="22" t="s">
        <v>222</v>
      </c>
      <c r="D23" s="136">
        <v>314000</v>
      </c>
      <c r="E23" s="136">
        <v>3409811942</v>
      </c>
      <c r="F23" s="136">
        <v>3267614203</v>
      </c>
      <c r="G23" s="136">
        <f t="shared" si="0"/>
        <v>142197739</v>
      </c>
      <c r="H23" s="138">
        <v>471270000</v>
      </c>
      <c r="I23" s="150">
        <f t="shared" si="1"/>
        <v>6.6628472001188275E-4</v>
      </c>
      <c r="J23" s="136">
        <f t="shared" ref="J23:J35" si="3">G23*I23</f>
        <v>94744.180715937779</v>
      </c>
      <c r="K23" s="136"/>
      <c r="L23" s="136">
        <f t="shared" si="2"/>
        <v>314000</v>
      </c>
      <c r="M23" s="136">
        <v>1770000</v>
      </c>
      <c r="N23" s="1"/>
    </row>
    <row r="24" spans="1:14" ht="39.950000000000003" customHeight="1" x14ac:dyDescent="0.45">
      <c r="A24" s="1"/>
      <c r="B24" s="1"/>
      <c r="C24" s="22" t="s">
        <v>223</v>
      </c>
      <c r="D24" s="136">
        <v>10850000</v>
      </c>
      <c r="E24" s="136">
        <v>258859266039</v>
      </c>
      <c r="F24" s="136">
        <v>232993898834</v>
      </c>
      <c r="G24" s="136">
        <f t="shared" si="0"/>
        <v>25865367205</v>
      </c>
      <c r="H24" s="138">
        <v>10483490000</v>
      </c>
      <c r="I24" s="150">
        <f t="shared" si="1"/>
        <v>1.0349606858021517E-3</v>
      </c>
      <c r="J24" s="136">
        <f t="shared" si="3"/>
        <v>26769638.181011286</v>
      </c>
      <c r="K24" s="136"/>
      <c r="L24" s="136">
        <f t="shared" si="2"/>
        <v>10850000</v>
      </c>
      <c r="M24" s="136">
        <v>10850000</v>
      </c>
      <c r="N24" s="1"/>
    </row>
    <row r="25" spans="1:14" ht="39.950000000000003" customHeight="1" x14ac:dyDescent="0.45">
      <c r="A25" s="1"/>
      <c r="B25" s="1"/>
      <c r="C25" s="22" t="s">
        <v>224</v>
      </c>
      <c r="D25" s="136">
        <v>5408000</v>
      </c>
      <c r="E25" s="136">
        <v>560139222</v>
      </c>
      <c r="F25" s="136">
        <v>102958600</v>
      </c>
      <c r="G25" s="136">
        <f t="shared" si="0"/>
        <v>457180622</v>
      </c>
      <c r="H25" s="138">
        <v>90844000</v>
      </c>
      <c r="I25" s="150"/>
      <c r="J25" s="136">
        <f t="shared" si="3"/>
        <v>0</v>
      </c>
      <c r="K25" s="136"/>
      <c r="L25" s="136">
        <f t="shared" si="2"/>
        <v>5408000</v>
      </c>
      <c r="M25" s="136">
        <v>5408000</v>
      </c>
      <c r="N25" s="1"/>
    </row>
    <row r="26" spans="1:14" ht="39.950000000000003" customHeight="1" x14ac:dyDescent="0.45">
      <c r="A26" s="1"/>
      <c r="B26" s="1"/>
      <c r="C26" s="22" t="s">
        <v>225</v>
      </c>
      <c r="D26" s="136">
        <v>1400000</v>
      </c>
      <c r="E26" s="136">
        <v>50025998269</v>
      </c>
      <c r="F26" s="136">
        <v>46329299945</v>
      </c>
      <c r="G26" s="136">
        <f t="shared" si="0"/>
        <v>3696698324</v>
      </c>
      <c r="H26" s="138">
        <v>2327070000</v>
      </c>
      <c r="I26" s="150">
        <f t="shared" si="1"/>
        <v>6.0161490629847831E-4</v>
      </c>
      <c r="J26" s="136">
        <f t="shared" si="3"/>
        <v>2223988.8158070017</v>
      </c>
      <c r="K26" s="136"/>
      <c r="L26" s="136">
        <f t="shared" si="2"/>
        <v>1400000</v>
      </c>
      <c r="M26" s="136">
        <v>1400000</v>
      </c>
      <c r="N26" s="1"/>
    </row>
    <row r="27" spans="1:14" ht="39.950000000000003" customHeight="1" x14ac:dyDescent="0.45">
      <c r="A27" s="1"/>
      <c r="B27" s="1"/>
      <c r="C27" s="22" t="s">
        <v>226</v>
      </c>
      <c r="D27" s="136">
        <v>200000</v>
      </c>
      <c r="E27" s="136">
        <v>531674766</v>
      </c>
      <c r="F27" s="136">
        <v>58418259</v>
      </c>
      <c r="G27" s="136">
        <f t="shared" si="0"/>
        <v>473256507</v>
      </c>
      <c r="H27" s="138">
        <v>150000000</v>
      </c>
      <c r="I27" s="150">
        <f t="shared" si="1"/>
        <v>1.3333333333333333E-3</v>
      </c>
      <c r="J27" s="138">
        <f t="shared" si="3"/>
        <v>631008.67599999998</v>
      </c>
      <c r="K27" s="136"/>
      <c r="L27" s="136">
        <f t="shared" si="2"/>
        <v>200000</v>
      </c>
      <c r="M27" s="136">
        <v>200000</v>
      </c>
      <c r="N27" s="1"/>
    </row>
    <row r="28" spans="1:14" ht="39.950000000000003" customHeight="1" x14ac:dyDescent="0.45">
      <c r="A28" s="1"/>
      <c r="B28" s="1"/>
      <c r="C28" s="22" t="s">
        <v>353</v>
      </c>
      <c r="D28" s="136">
        <v>100000</v>
      </c>
      <c r="E28" s="136">
        <v>875791687</v>
      </c>
      <c r="F28" s="136">
        <v>114956727</v>
      </c>
      <c r="G28" s="136">
        <f t="shared" si="0"/>
        <v>760834960</v>
      </c>
      <c r="H28" s="138">
        <v>138077631</v>
      </c>
      <c r="I28" s="150">
        <f t="shared" si="1"/>
        <v>7.242302701441916E-4</v>
      </c>
      <c r="J28" s="136">
        <f t="shared" si="3"/>
        <v>551019.70861594519</v>
      </c>
      <c r="K28" s="136"/>
      <c r="L28" s="136">
        <f t="shared" si="2"/>
        <v>100000</v>
      </c>
      <c r="M28" s="136">
        <v>100000</v>
      </c>
      <c r="N28" s="1"/>
    </row>
    <row r="29" spans="1:14" ht="39.950000000000003" customHeight="1" x14ac:dyDescent="0.45">
      <c r="A29" s="1"/>
      <c r="B29" s="1"/>
      <c r="C29" s="22" t="s">
        <v>227</v>
      </c>
      <c r="D29" s="136">
        <v>12037000</v>
      </c>
      <c r="E29" s="136">
        <v>502895495</v>
      </c>
      <c r="F29" s="136">
        <v>11785811</v>
      </c>
      <c r="G29" s="136">
        <f t="shared" si="0"/>
        <v>491109684</v>
      </c>
      <c r="H29" s="138">
        <v>801428000</v>
      </c>
      <c r="I29" s="150">
        <f t="shared" si="1"/>
        <v>1.5019440299066166E-2</v>
      </c>
      <c r="J29" s="136">
        <f t="shared" si="3"/>
        <v>7376192.5791312503</v>
      </c>
      <c r="K29" s="136"/>
      <c r="L29" s="136">
        <f t="shared" si="2"/>
        <v>12037000</v>
      </c>
      <c r="M29" s="136">
        <v>12037000</v>
      </c>
      <c r="N29" s="1"/>
    </row>
    <row r="30" spans="1:14" ht="39.950000000000003" customHeight="1" x14ac:dyDescent="0.45">
      <c r="A30" s="1"/>
      <c r="B30" s="1"/>
      <c r="C30" s="22" t="s">
        <v>228</v>
      </c>
      <c r="D30" s="136">
        <v>600000</v>
      </c>
      <c r="E30" s="136">
        <v>23893823000000</v>
      </c>
      <c r="F30" s="136">
        <v>23444803000000</v>
      </c>
      <c r="G30" s="136">
        <f t="shared" si="0"/>
        <v>449020000000</v>
      </c>
      <c r="H30" s="138">
        <v>16602000000</v>
      </c>
      <c r="I30" s="150">
        <f t="shared" si="1"/>
        <v>3.6140224069389233E-5</v>
      </c>
      <c r="J30" s="136">
        <f t="shared" si="3"/>
        <v>16227683.411637153</v>
      </c>
      <c r="K30" s="136"/>
      <c r="L30" s="136">
        <f t="shared" si="2"/>
        <v>600000</v>
      </c>
      <c r="M30" s="136">
        <v>600000</v>
      </c>
      <c r="N30" s="1"/>
    </row>
    <row r="31" spans="1:14" ht="39.950000000000003" customHeight="1" x14ac:dyDescent="0.45">
      <c r="A31" s="1"/>
      <c r="B31" s="1"/>
      <c r="C31" s="22" t="s">
        <v>229</v>
      </c>
      <c r="D31" s="136">
        <v>3000000</v>
      </c>
      <c r="E31" s="136">
        <v>690127751</v>
      </c>
      <c r="F31" s="136">
        <v>164131730</v>
      </c>
      <c r="G31" s="136">
        <f t="shared" si="0"/>
        <v>525996021</v>
      </c>
      <c r="H31" s="138"/>
      <c r="I31" s="150"/>
      <c r="J31" s="136">
        <f t="shared" si="3"/>
        <v>0</v>
      </c>
      <c r="K31" s="136"/>
      <c r="L31" s="136">
        <f t="shared" si="2"/>
        <v>3000000</v>
      </c>
      <c r="M31" s="136">
        <v>3000000</v>
      </c>
      <c r="N31" s="1"/>
    </row>
    <row r="32" spans="1:14" ht="39.950000000000003" customHeight="1" x14ac:dyDescent="0.45">
      <c r="A32" s="1"/>
      <c r="B32" s="1"/>
      <c r="C32" s="22" t="s">
        <v>230</v>
      </c>
      <c r="D32" s="136">
        <v>500000</v>
      </c>
      <c r="E32" s="136">
        <v>0</v>
      </c>
      <c r="F32" s="136"/>
      <c r="G32" s="136">
        <f t="shared" si="0"/>
        <v>0</v>
      </c>
      <c r="H32" s="138"/>
      <c r="I32" s="137"/>
      <c r="J32" s="136">
        <f t="shared" si="3"/>
        <v>0</v>
      </c>
      <c r="K32" s="136"/>
      <c r="L32" s="136">
        <f t="shared" si="2"/>
        <v>500000</v>
      </c>
      <c r="M32" s="136"/>
      <c r="N32" s="1"/>
    </row>
    <row r="33" spans="1:14" ht="39.950000000000003" customHeight="1" x14ac:dyDescent="0.45">
      <c r="A33" s="1"/>
      <c r="B33" s="1"/>
      <c r="C33" s="22" t="s">
        <v>231</v>
      </c>
      <c r="D33" s="136">
        <v>231000</v>
      </c>
      <c r="E33" s="136">
        <v>0</v>
      </c>
      <c r="F33" s="136"/>
      <c r="G33" s="136">
        <f t="shared" si="0"/>
        <v>0</v>
      </c>
      <c r="H33" s="138"/>
      <c r="I33" s="137"/>
      <c r="J33" s="136">
        <f t="shared" si="3"/>
        <v>0</v>
      </c>
      <c r="K33" s="136"/>
      <c r="L33" s="136">
        <f t="shared" si="2"/>
        <v>231000</v>
      </c>
      <c r="M33" s="136">
        <v>0</v>
      </c>
      <c r="N33" s="1"/>
    </row>
    <row r="34" spans="1:14" ht="39.950000000000003" customHeight="1" x14ac:dyDescent="0.45">
      <c r="A34" s="1"/>
      <c r="B34" s="1"/>
      <c r="C34" s="22" t="s">
        <v>232</v>
      </c>
      <c r="D34" s="136">
        <v>72000</v>
      </c>
      <c r="E34" s="136">
        <v>0</v>
      </c>
      <c r="F34" s="136"/>
      <c r="G34" s="136">
        <f t="shared" si="0"/>
        <v>0</v>
      </c>
      <c r="H34" s="138"/>
      <c r="I34" s="137"/>
      <c r="J34" s="136">
        <f t="shared" si="3"/>
        <v>0</v>
      </c>
      <c r="K34" s="136"/>
      <c r="L34" s="136">
        <f t="shared" si="2"/>
        <v>72000</v>
      </c>
      <c r="M34" s="136">
        <v>0</v>
      </c>
      <c r="N34" s="1"/>
    </row>
    <row r="35" spans="1:14" ht="39.950000000000003" customHeight="1" x14ac:dyDescent="0.45">
      <c r="A35" s="1"/>
      <c r="B35" s="1"/>
      <c r="C35" s="22" t="s">
        <v>233</v>
      </c>
      <c r="D35" s="136">
        <v>476000</v>
      </c>
      <c r="E35" s="136">
        <v>776547985</v>
      </c>
      <c r="F35" s="136">
        <v>9052942</v>
      </c>
      <c r="G35" s="136">
        <f t="shared" si="0"/>
        <v>767495043</v>
      </c>
      <c r="H35" s="138">
        <v>736847971</v>
      </c>
      <c r="I35" s="150">
        <f t="shared" ref="I35" si="4">D35/H35</f>
        <v>6.4599485746565219E-4</v>
      </c>
      <c r="J35" s="136">
        <f t="shared" si="3"/>
        <v>495797.85090837959</v>
      </c>
      <c r="K35" s="136"/>
      <c r="L35" s="136">
        <f t="shared" si="2"/>
        <v>476000</v>
      </c>
      <c r="M35" s="136">
        <v>0</v>
      </c>
      <c r="N35" s="1"/>
    </row>
    <row r="36" spans="1:14" ht="39.950000000000003" customHeight="1" x14ac:dyDescent="0.45">
      <c r="A36" s="1"/>
      <c r="B36" s="1"/>
      <c r="C36" s="19" t="s">
        <v>8</v>
      </c>
      <c r="D36" s="136">
        <f t="shared" ref="D36:M36" si="5">SUM(D17:D35)</f>
        <v>60176000</v>
      </c>
      <c r="E36" s="136">
        <f t="shared" si="5"/>
        <v>24484114607661</v>
      </c>
      <c r="F36" s="136">
        <f t="shared" si="5"/>
        <v>23941752418414</v>
      </c>
      <c r="G36" s="136">
        <f t="shared" si="5"/>
        <v>542362189247</v>
      </c>
      <c r="H36" s="136">
        <f t="shared" si="5"/>
        <v>78504687602</v>
      </c>
      <c r="I36" s="136">
        <f t="shared" si="5"/>
        <v>4.2124578229447623E-2</v>
      </c>
      <c r="J36" s="136">
        <f t="shared" si="5"/>
        <v>87323323.556417823</v>
      </c>
      <c r="K36" s="136">
        <f t="shared" si="5"/>
        <v>1049000</v>
      </c>
      <c r="L36" s="136">
        <f t="shared" si="5"/>
        <v>59127000</v>
      </c>
      <c r="M36" s="136">
        <f t="shared" si="5"/>
        <v>60545000</v>
      </c>
      <c r="N36" s="1"/>
    </row>
    <row r="37" spans="1:14" ht="7.5" customHeight="1" x14ac:dyDescent="0.45"/>
    <row r="38" spans="1:14" ht="6.75" customHeight="1" x14ac:dyDescent="0.45"/>
    <row r="39" spans="1:14" x14ac:dyDescent="0.45">
      <c r="L39" s="117">
        <f>+SUM(F6,D12,L36)</f>
        <v>59127000</v>
      </c>
    </row>
  </sheetData>
  <phoneticPr fontId="3"/>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J30"/>
  <sheetViews>
    <sheetView view="pageBreakPreview" zoomScaleNormal="100" zoomScaleSheetLayoutView="100" workbookViewId="0">
      <selection activeCell="B1" sqref="B1"/>
    </sheetView>
  </sheetViews>
  <sheetFormatPr defaultRowHeight="13.25" x14ac:dyDescent="0.45"/>
  <cols>
    <col min="1" max="1" width="1.2265625" customWidth="1"/>
    <col min="2" max="2" width="5.6328125" customWidth="1"/>
    <col min="3" max="3" width="25.5" bestFit="1" customWidth="1"/>
    <col min="4" max="9" width="15.6328125" customWidth="1"/>
    <col min="10" max="10" width="10.7265625" hidden="1" customWidth="1"/>
    <col min="11" max="11" width="0.7265625" customWidth="1"/>
    <col min="12" max="12" width="0.36328125" customWidth="1"/>
    <col min="13" max="13" width="5.2265625" customWidth="1"/>
  </cols>
  <sheetData>
    <row r="1" spans="3:10" ht="60" customHeight="1" x14ac:dyDescent="0.45"/>
    <row r="2" spans="3:10" ht="18.75" customHeight="1" x14ac:dyDescent="0.45">
      <c r="C2" s="23" t="s">
        <v>71</v>
      </c>
      <c r="I2" s="24" t="s">
        <v>189</v>
      </c>
    </row>
    <row r="3" spans="3:10" s="1" customFormat="1" ht="17.45" customHeight="1" x14ac:dyDescent="0.45">
      <c r="C3" s="222" t="s">
        <v>68</v>
      </c>
      <c r="D3" s="223" t="s">
        <v>5</v>
      </c>
      <c r="E3" s="223" t="s">
        <v>3</v>
      </c>
      <c r="F3" s="223" t="s">
        <v>1</v>
      </c>
      <c r="G3" s="223" t="s">
        <v>2</v>
      </c>
      <c r="H3" s="225" t="s">
        <v>69</v>
      </c>
      <c r="I3" s="220" t="s">
        <v>70</v>
      </c>
      <c r="J3" s="26" t="s">
        <v>8</v>
      </c>
    </row>
    <row r="4" spans="3:10" s="21" customFormat="1" ht="17.45" customHeight="1" x14ac:dyDescent="0.45">
      <c r="C4" s="222"/>
      <c r="D4" s="224"/>
      <c r="E4" s="224"/>
      <c r="F4" s="224"/>
      <c r="G4" s="224"/>
      <c r="H4" s="224"/>
      <c r="I4" s="221"/>
      <c r="J4" s="28"/>
    </row>
    <row r="5" spans="3:10" s="1" customFormat="1" ht="24" customHeight="1" x14ac:dyDescent="0.45">
      <c r="C5" s="29" t="s">
        <v>7</v>
      </c>
      <c r="D5" s="139">
        <v>542342242</v>
      </c>
      <c r="E5" s="139">
        <v>0</v>
      </c>
      <c r="F5" s="139">
        <v>0</v>
      </c>
      <c r="G5" s="139">
        <v>0</v>
      </c>
      <c r="H5" s="140">
        <f>SUM(D5:G5)</f>
        <v>542342242</v>
      </c>
      <c r="I5" s="139">
        <v>292342242</v>
      </c>
      <c r="J5" s="30"/>
    </row>
    <row r="6" spans="3:10" s="1" customFormat="1" ht="24" customHeight="1" x14ac:dyDescent="0.45">
      <c r="C6" s="29" t="s">
        <v>245</v>
      </c>
      <c r="D6" s="139">
        <v>151992732</v>
      </c>
      <c r="E6" s="139">
        <v>0</v>
      </c>
      <c r="F6" s="139">
        <v>0</v>
      </c>
      <c r="G6" s="139">
        <v>0</v>
      </c>
      <c r="H6" s="140">
        <f>SUM(D6:G6)</f>
        <v>151992732</v>
      </c>
      <c r="I6" s="139">
        <v>155992732</v>
      </c>
      <c r="J6" s="30"/>
    </row>
    <row r="7" spans="3:10" s="1" customFormat="1" ht="24" customHeight="1" x14ac:dyDescent="0.45">
      <c r="C7" s="109" t="s">
        <v>246</v>
      </c>
      <c r="D7" s="139">
        <f>SUBTOTAL(9,D5:D6)</f>
        <v>694334974</v>
      </c>
      <c r="E7" s="139">
        <f t="shared" ref="E7:G7" si="0">SUBTOTAL(9,E5:E6)</f>
        <v>0</v>
      </c>
      <c r="F7" s="139">
        <f t="shared" si="0"/>
        <v>0</v>
      </c>
      <c r="G7" s="139">
        <f t="shared" si="0"/>
        <v>0</v>
      </c>
      <c r="H7" s="139">
        <f>SUBTOTAL(9,H5:H6)</f>
        <v>694334974</v>
      </c>
      <c r="I7" s="139"/>
      <c r="J7" s="30"/>
    </row>
    <row r="8" spans="3:10" s="1" customFormat="1" ht="24" customHeight="1" x14ac:dyDescent="0.45">
      <c r="C8" s="29" t="s">
        <v>199</v>
      </c>
      <c r="D8" s="139">
        <v>70020555</v>
      </c>
      <c r="E8" s="139">
        <v>0</v>
      </c>
      <c r="F8" s="139">
        <v>0</v>
      </c>
      <c r="G8" s="139">
        <v>0</v>
      </c>
      <c r="H8" s="140">
        <f>SUM(D8:G8)</f>
        <v>70020555</v>
      </c>
      <c r="I8" s="139">
        <v>57799555</v>
      </c>
      <c r="J8" s="30"/>
    </row>
    <row r="9" spans="3:10" s="1" customFormat="1" ht="24" customHeight="1" x14ac:dyDescent="0.45">
      <c r="C9" s="109" t="s">
        <v>249</v>
      </c>
      <c r="D9" s="139">
        <f>SUBTOTAL(9,D8)</f>
        <v>70020555</v>
      </c>
      <c r="E9" s="139">
        <f t="shared" ref="E9:G9" si="1">SUBTOTAL(9,E8)</f>
        <v>0</v>
      </c>
      <c r="F9" s="139">
        <f t="shared" si="1"/>
        <v>0</v>
      </c>
      <c r="G9" s="139">
        <f t="shared" si="1"/>
        <v>0</v>
      </c>
      <c r="H9" s="139">
        <f>SUBTOTAL(9,H8)</f>
        <v>70020555</v>
      </c>
      <c r="I9" s="139"/>
      <c r="J9" s="30"/>
    </row>
    <row r="10" spans="3:10" s="1" customFormat="1" ht="24" customHeight="1" x14ac:dyDescent="0.45">
      <c r="C10" s="29" t="s">
        <v>205</v>
      </c>
      <c r="D10" s="139">
        <v>3432312</v>
      </c>
      <c r="E10" s="139">
        <v>0</v>
      </c>
      <c r="F10" s="139">
        <v>0</v>
      </c>
      <c r="G10" s="139">
        <v>0</v>
      </c>
      <c r="H10" s="140">
        <f t="shared" ref="H10:H15" si="2">SUM(D10:G10)</f>
        <v>3432312</v>
      </c>
      <c r="I10" s="139">
        <v>3432312</v>
      </c>
      <c r="J10" s="30"/>
    </row>
    <row r="11" spans="3:10" s="1" customFormat="1" ht="24" customHeight="1" x14ac:dyDescent="0.45">
      <c r="C11" s="29" t="s">
        <v>206</v>
      </c>
      <c r="D11" s="139">
        <v>150095472</v>
      </c>
      <c r="E11" s="139">
        <v>0</v>
      </c>
      <c r="F11" s="139">
        <v>0</v>
      </c>
      <c r="G11" s="139">
        <v>0</v>
      </c>
      <c r="H11" s="140">
        <f t="shared" si="2"/>
        <v>150095472</v>
      </c>
      <c r="I11" s="139">
        <v>95472</v>
      </c>
      <c r="J11" s="30"/>
    </row>
    <row r="12" spans="3:10" s="1" customFormat="1" ht="24" customHeight="1" x14ac:dyDescent="0.45">
      <c r="C12" s="76" t="s">
        <v>354</v>
      </c>
      <c r="D12" s="139">
        <v>5992749</v>
      </c>
      <c r="E12" s="139">
        <v>0</v>
      </c>
      <c r="F12" s="139">
        <v>0</v>
      </c>
      <c r="G12" s="139">
        <v>0</v>
      </c>
      <c r="H12" s="140">
        <f t="shared" si="2"/>
        <v>5992749</v>
      </c>
      <c r="I12" s="139"/>
      <c r="J12" s="30"/>
    </row>
    <row r="13" spans="3:10" s="1" customFormat="1" ht="24" customHeight="1" x14ac:dyDescent="0.45">
      <c r="C13" s="76" t="s">
        <v>207</v>
      </c>
      <c r="D13" s="139">
        <v>3221420</v>
      </c>
      <c r="E13" s="139">
        <v>0</v>
      </c>
      <c r="F13" s="139">
        <v>0</v>
      </c>
      <c r="G13" s="139">
        <v>0</v>
      </c>
      <c r="H13" s="140">
        <f t="shared" si="2"/>
        <v>3221420</v>
      </c>
      <c r="I13" s="139">
        <v>3221420</v>
      </c>
      <c r="J13" s="30"/>
    </row>
    <row r="14" spans="3:10" s="1" customFormat="1" ht="24" customHeight="1" x14ac:dyDescent="0.45">
      <c r="C14" s="29" t="s">
        <v>208</v>
      </c>
      <c r="D14" s="139">
        <v>1120650146</v>
      </c>
      <c r="E14" s="139">
        <v>0</v>
      </c>
      <c r="F14" s="139">
        <v>0</v>
      </c>
      <c r="G14" s="139">
        <v>0</v>
      </c>
      <c r="H14" s="140">
        <f t="shared" si="2"/>
        <v>1120650146</v>
      </c>
      <c r="I14" s="139">
        <v>1120650146</v>
      </c>
      <c r="J14" s="30"/>
    </row>
    <row r="15" spans="3:10" s="1" customFormat="1" ht="24" customHeight="1" x14ac:dyDescent="0.45">
      <c r="C15" s="29" t="s">
        <v>209</v>
      </c>
      <c r="D15" s="139">
        <v>521001</v>
      </c>
      <c r="E15" s="139">
        <v>0</v>
      </c>
      <c r="F15" s="139">
        <v>0</v>
      </c>
      <c r="G15" s="139">
        <v>0</v>
      </c>
      <c r="H15" s="140">
        <f t="shared" si="2"/>
        <v>521001</v>
      </c>
      <c r="I15" s="139">
        <v>521001</v>
      </c>
      <c r="J15" s="30"/>
    </row>
    <row r="16" spans="3:10" s="1" customFormat="1" ht="24" customHeight="1" x14ac:dyDescent="0.45">
      <c r="C16" s="29" t="s">
        <v>210</v>
      </c>
      <c r="D16" s="139">
        <v>46507747</v>
      </c>
      <c r="E16" s="139">
        <v>0</v>
      </c>
      <c r="F16" s="139">
        <v>0</v>
      </c>
      <c r="G16" s="139">
        <v>0</v>
      </c>
      <c r="H16" s="140">
        <f t="shared" ref="H16:H25" si="3">SUM(D16:G16)</f>
        <v>46507747</v>
      </c>
      <c r="I16" s="139">
        <v>46507747</v>
      </c>
      <c r="J16" s="30"/>
    </row>
    <row r="17" spans="3:10" s="1" customFormat="1" ht="24" customHeight="1" x14ac:dyDescent="0.45">
      <c r="C17" s="29" t="s">
        <v>211</v>
      </c>
      <c r="D17" s="139">
        <v>2272442</v>
      </c>
      <c r="E17" s="141">
        <v>0</v>
      </c>
      <c r="F17" s="141">
        <v>0</v>
      </c>
      <c r="G17" s="141">
        <v>0</v>
      </c>
      <c r="H17" s="140">
        <f t="shared" si="3"/>
        <v>2272442</v>
      </c>
      <c r="I17" s="139">
        <v>2272442</v>
      </c>
      <c r="J17" s="30"/>
    </row>
    <row r="18" spans="3:10" s="1" customFormat="1" ht="24" customHeight="1" x14ac:dyDescent="0.45">
      <c r="C18" s="29" t="s">
        <v>212</v>
      </c>
      <c r="D18" s="139">
        <v>70017329</v>
      </c>
      <c r="E18" s="141">
        <v>0</v>
      </c>
      <c r="F18" s="141">
        <v>0</v>
      </c>
      <c r="G18" s="141">
        <v>0</v>
      </c>
      <c r="H18" s="140">
        <f t="shared" si="3"/>
        <v>70017329</v>
      </c>
      <c r="I18" s="139">
        <v>83821329</v>
      </c>
      <c r="J18" s="30"/>
    </row>
    <row r="19" spans="3:10" s="1" customFormat="1" ht="24" customHeight="1" x14ac:dyDescent="0.45">
      <c r="C19" s="29" t="s">
        <v>213</v>
      </c>
      <c r="D19" s="139">
        <v>14479275</v>
      </c>
      <c r="E19" s="141">
        <v>0</v>
      </c>
      <c r="F19" s="141">
        <v>0</v>
      </c>
      <c r="G19" s="141">
        <v>0</v>
      </c>
      <c r="H19" s="140">
        <f t="shared" si="3"/>
        <v>14479275</v>
      </c>
      <c r="I19" s="139">
        <v>14479275</v>
      </c>
      <c r="J19" s="30"/>
    </row>
    <row r="20" spans="3:10" s="1" customFormat="1" ht="24" customHeight="1" x14ac:dyDescent="0.45">
      <c r="C20" s="29" t="s">
        <v>214</v>
      </c>
      <c r="D20" s="139">
        <v>5272937</v>
      </c>
      <c r="E20" s="142">
        <v>0</v>
      </c>
      <c r="F20" s="142">
        <v>0</v>
      </c>
      <c r="G20" s="142">
        <v>0</v>
      </c>
      <c r="H20" s="140">
        <f t="shared" si="3"/>
        <v>5272937</v>
      </c>
      <c r="I20" s="142">
        <v>5272937</v>
      </c>
      <c r="J20" s="30"/>
    </row>
    <row r="21" spans="3:10" s="1" customFormat="1" ht="24" customHeight="1" x14ac:dyDescent="0.45">
      <c r="C21" s="29" t="s">
        <v>215</v>
      </c>
      <c r="D21" s="139">
        <v>40000000</v>
      </c>
      <c r="E21" s="139">
        <v>0</v>
      </c>
      <c r="F21" s="139">
        <v>0</v>
      </c>
      <c r="G21" s="139">
        <v>0</v>
      </c>
      <c r="H21" s="140">
        <f t="shared" si="3"/>
        <v>40000000</v>
      </c>
      <c r="I21" s="139"/>
      <c r="J21" s="30"/>
    </row>
    <row r="22" spans="3:10" s="1" customFormat="1" ht="24" customHeight="1" x14ac:dyDescent="0.45">
      <c r="C22" s="29" t="s">
        <v>216</v>
      </c>
      <c r="D22" s="139">
        <v>716511</v>
      </c>
      <c r="E22" s="141">
        <v>0</v>
      </c>
      <c r="F22" s="141">
        <v>43000000</v>
      </c>
      <c r="G22" s="141">
        <v>0</v>
      </c>
      <c r="H22" s="140">
        <f>SUM(D22:G22)</f>
        <v>43716511</v>
      </c>
      <c r="I22" s="139">
        <v>716656</v>
      </c>
      <c r="J22" s="30"/>
    </row>
    <row r="23" spans="3:10" s="1" customFormat="1" ht="24" customHeight="1" x14ac:dyDescent="0.45">
      <c r="C23" s="29" t="s">
        <v>217</v>
      </c>
      <c r="D23" s="139">
        <v>143094751</v>
      </c>
      <c r="E23" s="141">
        <v>0</v>
      </c>
      <c r="F23" s="141">
        <v>0</v>
      </c>
      <c r="G23" s="141">
        <v>35580500</v>
      </c>
      <c r="H23" s="140">
        <f t="shared" si="3"/>
        <v>178675251</v>
      </c>
      <c r="I23" s="139">
        <v>143094751</v>
      </c>
      <c r="J23" s="30"/>
    </row>
    <row r="24" spans="3:10" s="1" customFormat="1" ht="24" customHeight="1" x14ac:dyDescent="0.45">
      <c r="C24" s="29" t="s">
        <v>218</v>
      </c>
      <c r="D24" s="139">
        <v>1710386</v>
      </c>
      <c r="E24" s="141">
        <v>0</v>
      </c>
      <c r="F24" s="141">
        <v>0</v>
      </c>
      <c r="G24" s="141">
        <v>4379088</v>
      </c>
      <c r="H24" s="140">
        <f t="shared" si="3"/>
        <v>6089474</v>
      </c>
      <c r="I24" s="139">
        <v>6199474</v>
      </c>
      <c r="J24" s="30"/>
    </row>
    <row r="25" spans="3:10" s="1" customFormat="1" ht="24" customHeight="1" x14ac:dyDescent="0.45">
      <c r="C25" s="29" t="s">
        <v>247</v>
      </c>
      <c r="D25" s="139">
        <v>78329971</v>
      </c>
      <c r="E25" s="141">
        <v>0</v>
      </c>
      <c r="F25" s="141">
        <v>0</v>
      </c>
      <c r="G25" s="141">
        <v>0</v>
      </c>
      <c r="H25" s="140">
        <f t="shared" si="3"/>
        <v>78329971</v>
      </c>
      <c r="I25" s="141">
        <v>132832971</v>
      </c>
      <c r="J25" s="30"/>
    </row>
    <row r="26" spans="3:10" s="1" customFormat="1" ht="24" customHeight="1" x14ac:dyDescent="0.45">
      <c r="C26" s="109" t="s">
        <v>248</v>
      </c>
      <c r="D26" s="139">
        <f>SUBTOTAL(9,D10:D25)</f>
        <v>1686314449</v>
      </c>
      <c r="E26" s="139">
        <f>SUBTOTAL(9,E10:E25)</f>
        <v>0</v>
      </c>
      <c r="F26" s="139">
        <f>SUBTOTAL(9,F10:F25)</f>
        <v>43000000</v>
      </c>
      <c r="G26" s="139">
        <f>SUBTOTAL(9,G10:G25)</f>
        <v>39959588</v>
      </c>
      <c r="H26" s="139">
        <f>SUBTOTAL(9,H10:H25)</f>
        <v>1769274037</v>
      </c>
      <c r="I26" s="139"/>
      <c r="J26" s="30"/>
    </row>
    <row r="27" spans="3:10" s="1" customFormat="1" ht="24" customHeight="1" x14ac:dyDescent="0.45">
      <c r="C27" s="32" t="s">
        <v>8</v>
      </c>
      <c r="D27" s="139">
        <f>SUBTOTAL(9,D5:D26)</f>
        <v>2450669978</v>
      </c>
      <c r="E27" s="139">
        <f t="shared" ref="E27" si="4">SUBTOTAL(9,E5:E26)</f>
        <v>0</v>
      </c>
      <c r="F27" s="139">
        <f>SUBTOTAL(9,F5:F26)</f>
        <v>43000000</v>
      </c>
      <c r="G27" s="139">
        <f>SUBTOTAL(9,G5:G26)</f>
        <v>39959588</v>
      </c>
      <c r="H27" s="139">
        <f>SUBTOTAL(9,H5:H26)</f>
        <v>2533629566</v>
      </c>
      <c r="I27" s="139">
        <f>SUM(I5:I26)</f>
        <v>2069252462</v>
      </c>
      <c r="J27" s="30"/>
    </row>
    <row r="28" spans="3:10" s="1" customFormat="1" ht="4.9000000000000004" customHeight="1" x14ac:dyDescent="0.45">
      <c r="C28" s="33"/>
      <c r="D28" s="34"/>
      <c r="E28" s="34"/>
      <c r="F28" s="34"/>
      <c r="G28" s="34"/>
      <c r="H28" s="34"/>
      <c r="I28" s="34"/>
      <c r="J28" s="34"/>
    </row>
    <row r="29" spans="3:10" ht="6.65" customHeight="1" x14ac:dyDescent="0.45">
      <c r="C29" s="12"/>
      <c r="D29" s="12"/>
      <c r="E29" s="12"/>
      <c r="F29" s="12"/>
      <c r="G29" s="12"/>
      <c r="H29" s="12"/>
      <c r="I29" s="12"/>
    </row>
    <row r="30" spans="3:10" ht="1.9" customHeight="1" x14ac:dyDescent="0.45"/>
  </sheetData>
  <mergeCells count="7">
    <mergeCell ref="I3:I4"/>
    <mergeCell ref="C3:C4"/>
    <mergeCell ref="D3:D4"/>
    <mergeCell ref="E3:E4"/>
    <mergeCell ref="F3:F4"/>
    <mergeCell ref="G3:G4"/>
    <mergeCell ref="H3:H4"/>
  </mergeCells>
  <phoneticPr fontId="3"/>
  <printOptions horizontalCentered="1"/>
  <pageMargins left="0.19685039370078741" right="0.19685039370078741" top="0.39370078740157483" bottom="0.15748031496062992"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L27"/>
  <sheetViews>
    <sheetView view="pageBreakPreview" zoomScaleNormal="100" zoomScaleSheetLayoutView="100" workbookViewId="0">
      <selection activeCell="C1" sqref="C1"/>
    </sheetView>
  </sheetViews>
  <sheetFormatPr defaultRowHeight="13.25" x14ac:dyDescent="0.45"/>
  <cols>
    <col min="1" max="1" width="3.2265625" customWidth="1"/>
    <col min="2" max="2" width="0.86328125" customWidth="1"/>
    <col min="3" max="3" width="19.6328125" customWidth="1"/>
    <col min="4" max="8" width="14.6328125" customWidth="1"/>
    <col min="9" max="9" width="0.86328125" customWidth="1"/>
    <col min="10" max="10" width="13.1328125" customWidth="1"/>
  </cols>
  <sheetData>
    <row r="1" spans="3:12" ht="27" customHeight="1" x14ac:dyDescent="0.45"/>
    <row r="2" spans="3:12" ht="19.5" customHeight="1" x14ac:dyDescent="0.45">
      <c r="C2" s="35" t="s">
        <v>87</v>
      </c>
      <c r="D2" s="36"/>
      <c r="E2" s="36"/>
      <c r="F2" s="36"/>
      <c r="G2" s="36"/>
      <c r="H2" s="36" t="s">
        <v>189</v>
      </c>
      <c r="I2" s="2"/>
      <c r="J2" s="2"/>
      <c r="K2" s="2"/>
      <c r="L2" s="2"/>
    </row>
    <row r="3" spans="3:12" s="1" customFormat="1" ht="21" customHeight="1" x14ac:dyDescent="0.45">
      <c r="C3" s="225" t="s">
        <v>72</v>
      </c>
      <c r="D3" s="227" t="s">
        <v>4</v>
      </c>
      <c r="E3" s="228"/>
      <c r="F3" s="227" t="s">
        <v>6</v>
      </c>
      <c r="G3" s="228"/>
      <c r="H3" s="225" t="s">
        <v>73</v>
      </c>
    </row>
    <row r="4" spans="3:12" s="1" customFormat="1" ht="21.95" customHeight="1" x14ac:dyDescent="0.45">
      <c r="C4" s="226"/>
      <c r="D4" s="37" t="s">
        <v>74</v>
      </c>
      <c r="E4" s="37" t="s">
        <v>75</v>
      </c>
      <c r="F4" s="37" t="s">
        <v>74</v>
      </c>
      <c r="G4" s="37" t="s">
        <v>75</v>
      </c>
      <c r="H4" s="226"/>
    </row>
    <row r="5" spans="3:12" s="1" customFormat="1" ht="20.149999999999999" customHeight="1" x14ac:dyDescent="0.45">
      <c r="C5" s="38" t="s">
        <v>76</v>
      </c>
      <c r="D5" s="144"/>
      <c r="E5" s="144"/>
      <c r="F5" s="144"/>
      <c r="G5" s="144"/>
      <c r="H5" s="145"/>
    </row>
    <row r="6" spans="3:12" s="1" customFormat="1" ht="20.149999999999999" customHeight="1" x14ac:dyDescent="0.45">
      <c r="C6" s="38" t="s">
        <v>77</v>
      </c>
      <c r="D6" s="144"/>
      <c r="E6" s="144"/>
      <c r="F6" s="144"/>
      <c r="G6" s="144"/>
      <c r="H6" s="145"/>
    </row>
    <row r="7" spans="3:12" s="1" customFormat="1" ht="20.149999999999999" customHeight="1" x14ac:dyDescent="0.45">
      <c r="C7" s="38" t="s">
        <v>88</v>
      </c>
      <c r="D7" s="144"/>
      <c r="E7" s="144"/>
      <c r="F7" s="144"/>
      <c r="G7" s="144"/>
      <c r="H7" s="145"/>
    </row>
    <row r="8" spans="3:12" s="1" customFormat="1" ht="20.149999999999999" customHeight="1" x14ac:dyDescent="0.45">
      <c r="C8" s="31" t="s">
        <v>78</v>
      </c>
      <c r="D8" s="146"/>
      <c r="E8" s="146"/>
      <c r="F8" s="146"/>
      <c r="G8" s="146"/>
      <c r="H8" s="146"/>
    </row>
    <row r="9" spans="3:12" s="1" customFormat="1" ht="20.149999999999999" customHeight="1" x14ac:dyDescent="0.45">
      <c r="C9" s="31" t="s">
        <v>79</v>
      </c>
      <c r="D9" s="146"/>
      <c r="E9" s="146"/>
      <c r="F9" s="146"/>
      <c r="G9" s="146"/>
      <c r="H9" s="146"/>
    </row>
    <row r="10" spans="3:12" s="1" customFormat="1" ht="20.149999999999999" customHeight="1" x14ac:dyDescent="0.45">
      <c r="C10" s="31" t="s">
        <v>88</v>
      </c>
      <c r="D10" s="146"/>
      <c r="E10" s="146"/>
      <c r="F10" s="146"/>
      <c r="G10" s="146"/>
      <c r="H10" s="146"/>
    </row>
    <row r="11" spans="3:12" s="1" customFormat="1" ht="20.149999999999999" customHeight="1" x14ac:dyDescent="0.45">
      <c r="C11" s="31" t="s">
        <v>80</v>
      </c>
      <c r="D11" s="146"/>
      <c r="E11" s="146"/>
      <c r="F11" s="146"/>
      <c r="G11" s="146"/>
      <c r="H11" s="146"/>
    </row>
    <row r="12" spans="3:12" s="1" customFormat="1" ht="20.149999999999999" customHeight="1" x14ac:dyDescent="0.45">
      <c r="C12" s="31" t="s">
        <v>81</v>
      </c>
      <c r="D12" s="146"/>
      <c r="E12" s="146"/>
      <c r="F12" s="146"/>
      <c r="G12" s="146"/>
      <c r="H12" s="146"/>
    </row>
    <row r="13" spans="3:12" s="1" customFormat="1" ht="20.149999999999999" customHeight="1" x14ac:dyDescent="0.45">
      <c r="C13" s="31" t="s">
        <v>88</v>
      </c>
      <c r="D13" s="146"/>
      <c r="E13" s="146"/>
      <c r="F13" s="146"/>
      <c r="G13" s="146"/>
      <c r="H13" s="146"/>
    </row>
    <row r="14" spans="3:12" s="1" customFormat="1" ht="20.149999999999999" customHeight="1" x14ac:dyDescent="0.45">
      <c r="C14" s="31" t="s">
        <v>82</v>
      </c>
      <c r="D14" s="146"/>
      <c r="E14" s="146"/>
      <c r="F14" s="146"/>
      <c r="G14" s="146"/>
      <c r="H14" s="146"/>
    </row>
    <row r="15" spans="3:12" s="1" customFormat="1" ht="20.149999999999999" customHeight="1" x14ac:dyDescent="0.45">
      <c r="C15" s="31" t="s">
        <v>83</v>
      </c>
      <c r="D15" s="146"/>
      <c r="E15" s="146"/>
      <c r="F15" s="146"/>
      <c r="G15" s="146"/>
      <c r="H15" s="146"/>
    </row>
    <row r="16" spans="3:12" s="1" customFormat="1" ht="20.149999999999999" customHeight="1" x14ac:dyDescent="0.45">
      <c r="C16" s="31" t="s">
        <v>88</v>
      </c>
      <c r="D16" s="146"/>
      <c r="E16" s="146"/>
      <c r="F16" s="146"/>
      <c r="G16" s="146"/>
      <c r="H16" s="146"/>
    </row>
    <row r="17" spans="3:12" s="1" customFormat="1" ht="20.149999999999999" customHeight="1" x14ac:dyDescent="0.45">
      <c r="C17" s="31" t="s">
        <v>84</v>
      </c>
      <c r="D17" s="146"/>
      <c r="E17" s="146"/>
      <c r="F17" s="146"/>
      <c r="G17" s="146"/>
      <c r="H17" s="146"/>
    </row>
    <row r="18" spans="3:12" s="1" customFormat="1" ht="20.149999999999999" customHeight="1" x14ac:dyDescent="0.45">
      <c r="C18" s="31" t="s">
        <v>85</v>
      </c>
      <c r="D18" s="146"/>
      <c r="E18" s="146"/>
      <c r="F18" s="146"/>
      <c r="G18" s="146"/>
      <c r="H18" s="146"/>
    </row>
    <row r="19" spans="3:12" s="1" customFormat="1" ht="20.149999999999999" customHeight="1" x14ac:dyDescent="0.45">
      <c r="C19" s="31" t="s">
        <v>88</v>
      </c>
      <c r="D19" s="146"/>
      <c r="E19" s="146"/>
      <c r="F19" s="146"/>
      <c r="G19" s="146"/>
      <c r="H19" s="146"/>
    </row>
    <row r="20" spans="3:12" s="1" customFormat="1" ht="20.149999999999999" customHeight="1" x14ac:dyDescent="0.45">
      <c r="C20" s="31" t="s">
        <v>86</v>
      </c>
      <c r="D20" s="146"/>
      <c r="E20" s="146"/>
      <c r="F20" s="146"/>
      <c r="G20" s="146"/>
      <c r="H20" s="146"/>
    </row>
    <row r="21" spans="3:12" s="1" customFormat="1" ht="20.149999999999999" customHeight="1" x14ac:dyDescent="0.45">
      <c r="C21" s="143" t="s">
        <v>287</v>
      </c>
      <c r="D21" s="146">
        <v>810000000</v>
      </c>
      <c r="E21" s="146">
        <v>0</v>
      </c>
      <c r="F21" s="146">
        <v>30000000</v>
      </c>
      <c r="G21" s="146">
        <v>0</v>
      </c>
      <c r="H21" s="146">
        <v>840000000</v>
      </c>
    </row>
    <row r="22" spans="3:12" s="1" customFormat="1" ht="20.149999999999999" customHeight="1" x14ac:dyDescent="0.45">
      <c r="C22" s="79"/>
      <c r="D22" s="146"/>
      <c r="E22" s="146"/>
      <c r="F22" s="146"/>
      <c r="G22" s="146"/>
      <c r="H22" s="146"/>
    </row>
    <row r="23" spans="3:12" s="1" customFormat="1" ht="20.149999999999999" customHeight="1" x14ac:dyDescent="0.45">
      <c r="C23" s="31"/>
      <c r="D23" s="146"/>
      <c r="E23" s="146"/>
      <c r="F23" s="146"/>
      <c r="G23" s="146"/>
      <c r="H23" s="146"/>
    </row>
    <row r="24" spans="3:12" s="1" customFormat="1" ht="20.149999999999999" customHeight="1" x14ac:dyDescent="0.45">
      <c r="C24" s="25" t="s">
        <v>8</v>
      </c>
      <c r="D24" s="146">
        <f t="shared" ref="D24:I24" si="0">SUM(D5:D23)</f>
        <v>810000000</v>
      </c>
      <c r="E24" s="146">
        <f t="shared" si="0"/>
        <v>0</v>
      </c>
      <c r="F24" s="146">
        <f t="shared" si="0"/>
        <v>30000000</v>
      </c>
      <c r="G24" s="146">
        <f t="shared" si="0"/>
        <v>0</v>
      </c>
      <c r="H24" s="146">
        <f t="shared" si="0"/>
        <v>840000000</v>
      </c>
      <c r="I24" s="80">
        <f t="shared" si="0"/>
        <v>0</v>
      </c>
    </row>
    <row r="25" spans="3:12" ht="3.75" customHeight="1" x14ac:dyDescent="0.45">
      <c r="C25" s="40"/>
      <c r="D25" s="41"/>
      <c r="E25" s="41"/>
      <c r="F25" s="41"/>
      <c r="G25" s="41"/>
      <c r="H25" s="41"/>
      <c r="I25" s="42"/>
      <c r="J25" s="42"/>
      <c r="K25" s="42"/>
      <c r="L25" s="5"/>
    </row>
    <row r="26" spans="3:12" x14ac:dyDescent="0.45">
      <c r="D26" s="42"/>
      <c r="E26" s="42"/>
      <c r="F26" s="42"/>
      <c r="G26" s="42"/>
      <c r="H26" s="42"/>
      <c r="I26" s="42"/>
      <c r="J26" s="42"/>
    </row>
    <row r="27" spans="3:12" x14ac:dyDescent="0.45">
      <c r="D27" s="12"/>
      <c r="E27" s="12"/>
      <c r="F27" s="12"/>
      <c r="G27" s="12"/>
      <c r="H27" s="12"/>
      <c r="I27" s="12"/>
      <c r="J27" s="12"/>
    </row>
  </sheetData>
  <mergeCells count="4">
    <mergeCell ref="C3:C4"/>
    <mergeCell ref="D3:E3"/>
    <mergeCell ref="F3:G3"/>
    <mergeCell ref="H3:H4"/>
  </mergeCells>
  <phoneticPr fontId="3"/>
  <printOptions horizontalCentered="1"/>
  <pageMargins left="0.11811023622047245" right="0.11811023622047245" top="0"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2"/>
  <sheetViews>
    <sheetView view="pageBreakPreview" zoomScaleNormal="80" zoomScaleSheetLayoutView="100" workbookViewId="0">
      <selection activeCell="B1" sqref="B1"/>
    </sheetView>
  </sheetViews>
  <sheetFormatPr defaultRowHeight="13.25" x14ac:dyDescent="0.45"/>
  <cols>
    <col min="1" max="1" width="1" customWidth="1"/>
    <col min="2" max="2" width="27.04296875" bestFit="1" customWidth="1"/>
    <col min="3" max="4" width="18.6328125" customWidth="1"/>
    <col min="5" max="5" width="3.5" customWidth="1"/>
    <col min="6" max="6" width="25.1328125" bestFit="1" customWidth="1"/>
    <col min="7" max="8" width="18.6328125" customWidth="1"/>
    <col min="9" max="9" width="11.36328125" customWidth="1"/>
  </cols>
  <sheetData>
    <row r="1" spans="2:8" ht="12.75" customHeight="1" x14ac:dyDescent="0.45"/>
    <row r="2" spans="2:8" ht="19.5" customHeight="1" x14ac:dyDescent="0.45">
      <c r="B2" t="s">
        <v>89</v>
      </c>
      <c r="C2" s="2"/>
      <c r="D2" s="6" t="s">
        <v>189</v>
      </c>
      <c r="E2" s="2"/>
      <c r="F2" s="42" t="s">
        <v>90</v>
      </c>
      <c r="G2" s="2"/>
      <c r="H2" s="6" t="s">
        <v>189</v>
      </c>
    </row>
    <row r="3" spans="2:8" s="1" customFormat="1" ht="30" customHeight="1" x14ac:dyDescent="0.45">
      <c r="B3" s="39" t="s">
        <v>72</v>
      </c>
      <c r="C3" s="39" t="s">
        <v>91</v>
      </c>
      <c r="D3" s="39" t="s">
        <v>92</v>
      </c>
      <c r="E3" s="43"/>
      <c r="F3" s="39" t="s">
        <v>72</v>
      </c>
      <c r="G3" s="39" t="s">
        <v>91</v>
      </c>
      <c r="H3" s="39" t="s">
        <v>92</v>
      </c>
    </row>
    <row r="4" spans="2:8" s="1" customFormat="1" ht="18" customHeight="1" x14ac:dyDescent="0.45">
      <c r="B4" s="44" t="s">
        <v>93</v>
      </c>
      <c r="C4" s="153"/>
      <c r="D4" s="153"/>
      <c r="E4" s="43"/>
      <c r="F4" s="44" t="s">
        <v>93</v>
      </c>
      <c r="G4" s="153"/>
      <c r="H4" s="153"/>
    </row>
    <row r="5" spans="2:8" s="1" customFormat="1" ht="18" customHeight="1" x14ac:dyDescent="0.45">
      <c r="B5" s="45" t="s">
        <v>94</v>
      </c>
      <c r="C5" s="154">
        <f>SUBTOTAL(9,C6:C7)</f>
        <v>0</v>
      </c>
      <c r="D5" s="154">
        <f>SUBTOTAL(9,D6:D7)</f>
        <v>0</v>
      </c>
      <c r="E5" s="43"/>
      <c r="F5" s="45" t="s">
        <v>94</v>
      </c>
      <c r="G5" s="154">
        <f>SUBTOTAL(9,G6:G7)</f>
        <v>0</v>
      </c>
      <c r="H5" s="154">
        <f>SUBTOTAL(9,H6:H7)</f>
        <v>0</v>
      </c>
    </row>
    <row r="6" spans="2:8" s="1" customFormat="1" ht="18" customHeight="1" x14ac:dyDescent="0.45">
      <c r="B6" s="31" t="s">
        <v>95</v>
      </c>
      <c r="C6" s="155"/>
      <c r="D6" s="155"/>
      <c r="E6" s="43"/>
      <c r="F6" s="31" t="s">
        <v>95</v>
      </c>
      <c r="G6" s="155"/>
      <c r="H6" s="155"/>
    </row>
    <row r="7" spans="2:8" s="1" customFormat="1" ht="18" customHeight="1" x14ac:dyDescent="0.45">
      <c r="B7" s="31" t="s">
        <v>96</v>
      </c>
      <c r="C7" s="155"/>
      <c r="D7" s="155"/>
      <c r="E7" s="43"/>
      <c r="F7" s="31" t="s">
        <v>96</v>
      </c>
      <c r="G7" s="155"/>
      <c r="H7" s="155"/>
    </row>
    <row r="8" spans="2:8" s="1" customFormat="1" ht="18" customHeight="1" x14ac:dyDescent="0.45">
      <c r="B8" s="29" t="s">
        <v>86</v>
      </c>
      <c r="C8" s="155">
        <f>SUBTOTAL(9,C9:C10)</f>
        <v>0</v>
      </c>
      <c r="D8" s="155">
        <f>SUBTOTAL(9,D9:D10)</f>
        <v>0</v>
      </c>
      <c r="E8" s="43"/>
      <c r="F8" s="29" t="s">
        <v>86</v>
      </c>
      <c r="G8" s="155">
        <f>SUBTOTAL(9,G9:G10)</f>
        <v>0</v>
      </c>
      <c r="H8" s="155">
        <f>SUBTOTAL(9,H9:H10)</f>
        <v>0</v>
      </c>
    </row>
    <row r="9" spans="2:8" s="1" customFormat="1" ht="18" customHeight="1" x14ac:dyDescent="0.45">
      <c r="B9" s="79"/>
      <c r="C9" s="155"/>
      <c r="D9" s="155"/>
      <c r="E9" s="43"/>
      <c r="F9" s="79"/>
      <c r="G9" s="155"/>
      <c r="H9" s="155"/>
    </row>
    <row r="10" spans="2:8" s="1" customFormat="1" ht="18" customHeight="1" x14ac:dyDescent="0.45">
      <c r="B10" s="31"/>
      <c r="C10" s="155"/>
      <c r="D10" s="155"/>
      <c r="E10" s="43"/>
      <c r="F10" s="31"/>
      <c r="G10" s="155"/>
      <c r="H10" s="155"/>
    </row>
    <row r="11" spans="2:8" s="1" customFormat="1" ht="18" customHeight="1" thickBot="1" x14ac:dyDescent="0.6">
      <c r="B11" s="46" t="s">
        <v>97</v>
      </c>
      <c r="C11" s="156">
        <f>SUBTOTAL(9,C5:C10)</f>
        <v>0</v>
      </c>
      <c r="D11" s="156">
        <f>SUBTOTAL(9,D5:D10)</f>
        <v>0</v>
      </c>
      <c r="E11" s="43"/>
      <c r="F11" s="46" t="s">
        <v>97</v>
      </c>
      <c r="G11" s="156">
        <f>SUBTOTAL(9,G5:G10)</f>
        <v>0</v>
      </c>
      <c r="H11" s="156">
        <f>SUBTOTAL(9,H5:H10)</f>
        <v>0</v>
      </c>
    </row>
    <row r="12" spans="2:8" s="1" customFormat="1" ht="18" customHeight="1" thickTop="1" x14ac:dyDescent="0.45">
      <c r="B12" s="47" t="s">
        <v>98</v>
      </c>
      <c r="C12" s="157"/>
      <c r="D12" s="157"/>
      <c r="E12" s="43"/>
      <c r="F12" s="47" t="s">
        <v>98</v>
      </c>
      <c r="G12" s="157"/>
      <c r="H12" s="157"/>
    </row>
    <row r="13" spans="2:8" s="1" customFormat="1" ht="18" customHeight="1" x14ac:dyDescent="0.45">
      <c r="B13" s="47" t="s">
        <v>99</v>
      </c>
      <c r="C13" s="158">
        <f>SUBTOTAL(9,C14:C20)</f>
        <v>166971027</v>
      </c>
      <c r="D13" s="158">
        <f>SUBTOTAL(9,D14:D20)</f>
        <v>9434962</v>
      </c>
      <c r="E13" s="43"/>
      <c r="F13" s="47" t="s">
        <v>99</v>
      </c>
      <c r="G13" s="158">
        <f>SUBTOTAL(9,G14:G20)</f>
        <v>25096346</v>
      </c>
      <c r="H13" s="158">
        <f>SUBTOTAL(9,H14:H20)</f>
        <v>1460789</v>
      </c>
    </row>
    <row r="14" spans="2:8" s="1" customFormat="1" ht="18" customHeight="1" x14ac:dyDescent="0.45">
      <c r="B14" s="79" t="s">
        <v>234</v>
      </c>
      <c r="C14" s="146">
        <v>14223959</v>
      </c>
      <c r="D14" s="146">
        <v>881885</v>
      </c>
      <c r="E14" s="43"/>
      <c r="F14" s="79" t="s">
        <v>234</v>
      </c>
      <c r="G14" s="146">
        <v>2823300</v>
      </c>
      <c r="H14" s="146">
        <v>175045</v>
      </c>
    </row>
    <row r="15" spans="2:8" s="1" customFormat="1" ht="18" customHeight="1" x14ac:dyDescent="0.45">
      <c r="B15" s="79" t="s">
        <v>235</v>
      </c>
      <c r="C15" s="146">
        <v>994664</v>
      </c>
      <c r="D15" s="146">
        <v>61669</v>
      </c>
      <c r="E15" s="43"/>
      <c r="F15" s="79" t="s">
        <v>235</v>
      </c>
      <c r="G15" s="146">
        <v>52700</v>
      </c>
      <c r="H15" s="146">
        <v>3267</v>
      </c>
    </row>
    <row r="16" spans="2:8" s="1" customFormat="1" ht="18" customHeight="1" x14ac:dyDescent="0.45">
      <c r="B16" s="79" t="s">
        <v>236</v>
      </c>
      <c r="C16" s="146">
        <v>29988677</v>
      </c>
      <c r="D16" s="146">
        <v>1859298</v>
      </c>
      <c r="E16" s="43"/>
      <c r="F16" s="79" t="s">
        <v>236</v>
      </c>
      <c r="G16" s="146">
        <v>6439152</v>
      </c>
      <c r="H16" s="146">
        <v>399227</v>
      </c>
    </row>
    <row r="17" spans="2:8" s="1" customFormat="1" ht="18" customHeight="1" x14ac:dyDescent="0.45">
      <c r="B17" s="79" t="s">
        <v>237</v>
      </c>
      <c r="C17" s="146">
        <v>3454010</v>
      </c>
      <c r="D17" s="146">
        <v>214149</v>
      </c>
      <c r="E17" s="43"/>
      <c r="F17" s="79" t="s">
        <v>237</v>
      </c>
      <c r="G17" s="146">
        <v>597300</v>
      </c>
      <c r="H17" s="146">
        <v>37033</v>
      </c>
    </row>
    <row r="18" spans="2:8" s="1" customFormat="1" ht="18" customHeight="1" x14ac:dyDescent="0.45">
      <c r="B18" s="79" t="s">
        <v>250</v>
      </c>
      <c r="C18" s="146">
        <v>103811933</v>
      </c>
      <c r="D18" s="146">
        <v>4526200</v>
      </c>
      <c r="E18" s="43"/>
      <c r="F18" s="79" t="s">
        <v>250</v>
      </c>
      <c r="G18" s="146">
        <v>12227934</v>
      </c>
      <c r="H18" s="146">
        <v>533138</v>
      </c>
    </row>
    <row r="19" spans="2:8" s="1" customFormat="1" ht="18" customHeight="1" x14ac:dyDescent="0.45">
      <c r="B19" s="79" t="s">
        <v>252</v>
      </c>
      <c r="C19" s="146">
        <v>12568684</v>
      </c>
      <c r="D19" s="146">
        <v>1842569</v>
      </c>
      <c r="E19" s="43"/>
      <c r="F19" s="79" t="s">
        <v>252</v>
      </c>
      <c r="G19" s="146">
        <v>1962860</v>
      </c>
      <c r="H19" s="146">
        <v>287755</v>
      </c>
    </row>
    <row r="20" spans="2:8" s="1" customFormat="1" ht="18" customHeight="1" x14ac:dyDescent="0.45">
      <c r="B20" s="79" t="s">
        <v>251</v>
      </c>
      <c r="C20" s="146">
        <v>1929100</v>
      </c>
      <c r="D20" s="146">
        <v>49192</v>
      </c>
      <c r="E20" s="43"/>
      <c r="F20" s="79" t="s">
        <v>251</v>
      </c>
      <c r="G20" s="146">
        <v>993100</v>
      </c>
      <c r="H20" s="146">
        <v>25324</v>
      </c>
    </row>
    <row r="21" spans="2:8" s="1" customFormat="1" ht="18" customHeight="1" x14ac:dyDescent="0.45">
      <c r="B21" s="31" t="s">
        <v>100</v>
      </c>
      <c r="C21" s="146">
        <f>SUBTOTAL(9,C22:C26)</f>
        <v>46640244</v>
      </c>
      <c r="D21" s="158">
        <f>SUBTOTAL(9,D22:D26)</f>
        <v>90459</v>
      </c>
      <c r="E21" s="43"/>
      <c r="F21" s="31" t="s">
        <v>100</v>
      </c>
      <c r="G21" s="146">
        <f>SUBTOTAL(9,G22:G26)</f>
        <v>12127291</v>
      </c>
      <c r="H21" s="146">
        <f>SUBTOTAL(9,H22:H25)</f>
        <v>40883</v>
      </c>
    </row>
    <row r="22" spans="2:8" s="1" customFormat="1" ht="18" customHeight="1" x14ac:dyDescent="0.45">
      <c r="B22" s="79" t="s">
        <v>238</v>
      </c>
      <c r="C22" s="146">
        <v>342400</v>
      </c>
      <c r="D22" s="146">
        <v>21229</v>
      </c>
      <c r="E22" s="43"/>
      <c r="F22" s="79" t="s">
        <v>239</v>
      </c>
      <c r="G22" s="146">
        <v>659400</v>
      </c>
      <c r="H22" s="146">
        <v>40883</v>
      </c>
    </row>
    <row r="23" spans="2:8" s="1" customFormat="1" ht="18" customHeight="1" x14ac:dyDescent="0.45">
      <c r="B23" s="79" t="s">
        <v>239</v>
      </c>
      <c r="C23" s="146">
        <v>1116620</v>
      </c>
      <c r="D23" s="146">
        <v>69230</v>
      </c>
      <c r="E23" s="43"/>
      <c r="F23" s="79" t="s">
        <v>288</v>
      </c>
      <c r="G23" s="146">
        <v>0</v>
      </c>
      <c r="H23" s="146">
        <v>0</v>
      </c>
    </row>
    <row r="24" spans="2:8" s="1" customFormat="1" ht="18" customHeight="1" x14ac:dyDescent="0.45">
      <c r="B24" s="79" t="s">
        <v>387</v>
      </c>
      <c r="C24" s="146">
        <v>1710359</v>
      </c>
      <c r="D24" s="146">
        <v>0</v>
      </c>
      <c r="E24" s="43"/>
      <c r="F24" s="79" t="s">
        <v>389</v>
      </c>
      <c r="G24" s="146">
        <v>636383</v>
      </c>
      <c r="H24" s="146">
        <v>0</v>
      </c>
    </row>
    <row r="25" spans="2:8" s="1" customFormat="1" ht="18" customHeight="1" x14ac:dyDescent="0.45">
      <c r="B25" s="79" t="s">
        <v>388</v>
      </c>
      <c r="C25" s="146">
        <v>485600</v>
      </c>
      <c r="D25" s="146">
        <v>0</v>
      </c>
      <c r="E25" s="43"/>
      <c r="F25" s="79" t="s">
        <v>390</v>
      </c>
      <c r="G25" s="146">
        <v>1842639</v>
      </c>
      <c r="H25" s="146">
        <v>0</v>
      </c>
    </row>
    <row r="26" spans="2:8" s="1" customFormat="1" ht="18" customHeight="1" x14ac:dyDescent="0.45">
      <c r="B26" s="79" t="s">
        <v>290</v>
      </c>
      <c r="C26" s="146">
        <v>42985265</v>
      </c>
      <c r="D26" s="146"/>
      <c r="E26" s="43"/>
      <c r="F26" s="182" t="s">
        <v>289</v>
      </c>
      <c r="G26" s="183">
        <f>1500+8987369</f>
        <v>8988869</v>
      </c>
      <c r="H26" s="183">
        <v>0</v>
      </c>
    </row>
    <row r="27" spans="2:8" s="1" customFormat="1" ht="18" customHeight="1" thickBot="1" x14ac:dyDescent="0.6">
      <c r="B27" s="46" t="s">
        <v>97</v>
      </c>
      <c r="C27" s="159">
        <f>SUBTOTAL(9,C13:C26)</f>
        <v>213611271</v>
      </c>
      <c r="D27" s="159">
        <f>SUBTOTAL(9,D13:D26)</f>
        <v>9525421</v>
      </c>
      <c r="E27" s="43"/>
      <c r="F27" s="46" t="s">
        <v>97</v>
      </c>
      <c r="G27" s="156">
        <f>SUBTOTAL(9,G13:G26)</f>
        <v>37223637</v>
      </c>
      <c r="H27" s="156">
        <f>SUBTOTAL(9,H13:H26)</f>
        <v>1501672</v>
      </c>
    </row>
    <row r="28" spans="2:8" s="1" customFormat="1" ht="18" customHeight="1" thickTop="1" x14ac:dyDescent="0.45">
      <c r="B28" s="27" t="s">
        <v>8</v>
      </c>
      <c r="C28" s="160">
        <f>SUM(C11,C27)</f>
        <v>213611271</v>
      </c>
      <c r="D28" s="160">
        <f>SUM(D27)</f>
        <v>9525421</v>
      </c>
      <c r="E28" s="43"/>
      <c r="F28" s="27" t="s">
        <v>8</v>
      </c>
      <c r="G28" s="154">
        <f>SUM(G27,G11)</f>
        <v>37223637</v>
      </c>
      <c r="H28" s="154">
        <f>SUM(H27)</f>
        <v>1501672</v>
      </c>
    </row>
    <row r="29" spans="2:8" s="1" customFormat="1" ht="18" customHeight="1" x14ac:dyDescent="0.45">
      <c r="B29" s="40"/>
      <c r="C29" s="41"/>
      <c r="D29" s="41"/>
      <c r="E29" s="43"/>
      <c r="F29" s="42"/>
      <c r="G29" s="42"/>
      <c r="H29" s="5"/>
    </row>
    <row r="30" spans="2:8" ht="6.75" customHeight="1" x14ac:dyDescent="0.45">
      <c r="C30" s="92"/>
      <c r="D30" s="91"/>
      <c r="E30" s="42"/>
      <c r="F30" s="42"/>
      <c r="G30" s="42"/>
      <c r="H30" s="91"/>
    </row>
    <row r="31" spans="2:8" ht="18.75" customHeight="1" x14ac:dyDescent="0.45">
      <c r="C31" s="12"/>
      <c r="D31" s="12"/>
      <c r="E31" s="42"/>
      <c r="F31" s="12"/>
    </row>
    <row r="32" spans="2:8" x14ac:dyDescent="0.45">
      <c r="E32" s="12"/>
    </row>
  </sheetData>
  <phoneticPr fontId="3"/>
  <pageMargins left="0.59055118110236227" right="0.11811023622047245" top="0.59055118110236227"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5"/>
  <sheetViews>
    <sheetView view="pageBreakPreview" topLeftCell="A12" zoomScale="110" zoomScaleNormal="100" zoomScaleSheetLayoutView="110" workbookViewId="0">
      <selection activeCell="B30" sqref="B30:B31"/>
    </sheetView>
  </sheetViews>
  <sheetFormatPr defaultRowHeight="13.25" x14ac:dyDescent="0.45"/>
  <cols>
    <col min="1" max="1" width="4.36328125" customWidth="1"/>
    <col min="2" max="2" width="12" customWidth="1"/>
    <col min="3" max="3" width="9.04296875" style="117" bestFit="1" customWidth="1"/>
    <col min="4" max="4" width="11.6328125" style="117" customWidth="1"/>
    <col min="5" max="9" width="8.6328125" style="117" customWidth="1"/>
    <col min="10" max="11" width="9.1328125" style="117" customWidth="1"/>
    <col min="12" max="12" width="8.6328125" style="117" customWidth="1"/>
    <col min="13" max="13" width="0.6328125" customWidth="1"/>
    <col min="14" max="14" width="5.36328125" customWidth="1"/>
    <col min="15" max="15" width="5.86328125" customWidth="1"/>
  </cols>
  <sheetData>
    <row r="1" spans="2:15" ht="16.5" customHeight="1" x14ac:dyDescent="0.45"/>
    <row r="2" spans="2:15" x14ac:dyDescent="0.45">
      <c r="B2" s="48" t="s">
        <v>101</v>
      </c>
    </row>
    <row r="3" spans="2:15" x14ac:dyDescent="0.35">
      <c r="B3" s="48" t="s">
        <v>102</v>
      </c>
      <c r="C3" s="118"/>
      <c r="D3" s="119"/>
      <c r="E3" s="119"/>
      <c r="F3" s="119"/>
      <c r="G3" s="119"/>
      <c r="H3" s="119"/>
      <c r="I3" s="119"/>
      <c r="J3" s="119"/>
      <c r="K3" s="119"/>
      <c r="L3" s="120" t="s">
        <v>189</v>
      </c>
    </row>
    <row r="4" spans="2:15" ht="15.95" customHeight="1" x14ac:dyDescent="0.45">
      <c r="B4" s="233" t="s">
        <v>68</v>
      </c>
      <c r="C4" s="229" t="s">
        <v>103</v>
      </c>
      <c r="D4" s="121"/>
      <c r="E4" s="235" t="s">
        <v>104</v>
      </c>
      <c r="F4" s="231" t="s">
        <v>105</v>
      </c>
      <c r="G4" s="231" t="s">
        <v>106</v>
      </c>
      <c r="H4" s="231" t="s">
        <v>107</v>
      </c>
      <c r="I4" s="229" t="s">
        <v>108</v>
      </c>
      <c r="J4" s="122"/>
      <c r="K4" s="123"/>
      <c r="L4" s="231" t="s">
        <v>109</v>
      </c>
    </row>
    <row r="5" spans="2:15" ht="15.95" customHeight="1" x14ac:dyDescent="0.45">
      <c r="B5" s="234"/>
      <c r="C5" s="232"/>
      <c r="D5" s="124" t="s">
        <v>110</v>
      </c>
      <c r="E5" s="236"/>
      <c r="F5" s="232"/>
      <c r="G5" s="232"/>
      <c r="H5" s="232"/>
      <c r="I5" s="230"/>
      <c r="J5" s="125" t="s">
        <v>111</v>
      </c>
      <c r="K5" s="125" t="s">
        <v>112</v>
      </c>
      <c r="L5" s="232"/>
    </row>
    <row r="6" spans="2:15" ht="24.95" customHeight="1" x14ac:dyDescent="0.45">
      <c r="B6" s="49" t="s">
        <v>113</v>
      </c>
      <c r="C6" s="126"/>
      <c r="D6" s="127"/>
      <c r="E6" s="128"/>
      <c r="F6" s="129"/>
      <c r="G6" s="129"/>
      <c r="H6" s="129"/>
      <c r="I6" s="129"/>
      <c r="J6" s="129"/>
      <c r="K6" s="129"/>
      <c r="L6" s="129"/>
    </row>
    <row r="7" spans="2:15" ht="24.95" customHeight="1" x14ac:dyDescent="0.45">
      <c r="B7" s="49" t="s">
        <v>114</v>
      </c>
      <c r="C7" s="130">
        <f>SUM(E7:L7)</f>
        <v>2075528845</v>
      </c>
      <c r="D7" s="131">
        <v>170348395</v>
      </c>
      <c r="E7" s="132">
        <v>1810946601</v>
      </c>
      <c r="F7" s="133">
        <v>231982244</v>
      </c>
      <c r="G7" s="133">
        <v>32600000</v>
      </c>
      <c r="H7" s="133">
        <v>0</v>
      </c>
      <c r="I7" s="133">
        <v>0</v>
      </c>
      <c r="J7" s="133">
        <v>0</v>
      </c>
      <c r="K7" s="133">
        <v>0</v>
      </c>
      <c r="L7" s="133">
        <v>0</v>
      </c>
      <c r="O7" t="str">
        <f>IF(C7=SUM(E7:I7,L7),"OK","NG")</f>
        <v>OK</v>
      </c>
    </row>
    <row r="8" spans="2:15" ht="24.95" customHeight="1" x14ac:dyDescent="0.45">
      <c r="B8" s="49" t="s">
        <v>115</v>
      </c>
      <c r="C8" s="130">
        <f>SUM(E8:L8)</f>
        <v>427551647</v>
      </c>
      <c r="D8" s="131">
        <v>10174147</v>
      </c>
      <c r="E8" s="132">
        <v>427551647</v>
      </c>
      <c r="F8" s="133">
        <v>0</v>
      </c>
      <c r="G8" s="133">
        <v>0</v>
      </c>
      <c r="H8" s="133">
        <v>0</v>
      </c>
      <c r="I8" s="133">
        <v>0</v>
      </c>
      <c r="J8" s="133">
        <v>0</v>
      </c>
      <c r="K8" s="133">
        <v>0</v>
      </c>
      <c r="L8" s="133">
        <v>0</v>
      </c>
      <c r="O8" t="str">
        <f t="shared" ref="O8:O17" si="0">IF(C8=SUM(E8:I8,L8),"OK","NG")</f>
        <v>OK</v>
      </c>
    </row>
    <row r="9" spans="2:15" ht="24.95" customHeight="1" x14ac:dyDescent="0.45">
      <c r="B9" s="49" t="s">
        <v>116</v>
      </c>
      <c r="C9" s="130">
        <f t="shared" ref="C9:C16" si="1">SUM(E9:L9)</f>
        <v>0</v>
      </c>
      <c r="D9" s="131">
        <v>0</v>
      </c>
      <c r="E9" s="132">
        <v>0</v>
      </c>
      <c r="F9" s="133">
        <v>0</v>
      </c>
      <c r="G9" s="133">
        <v>0</v>
      </c>
      <c r="H9" s="133">
        <v>0</v>
      </c>
      <c r="I9" s="133">
        <v>0</v>
      </c>
      <c r="J9" s="133">
        <v>0</v>
      </c>
      <c r="K9" s="133">
        <v>0</v>
      </c>
      <c r="L9" s="133">
        <v>0</v>
      </c>
      <c r="O9" t="str">
        <f t="shared" si="0"/>
        <v>OK</v>
      </c>
    </row>
    <row r="10" spans="2:15" ht="24.95" customHeight="1" x14ac:dyDescent="0.45">
      <c r="B10" s="49" t="s">
        <v>117</v>
      </c>
      <c r="C10" s="130">
        <f t="shared" si="1"/>
        <v>0</v>
      </c>
      <c r="D10" s="131">
        <v>0</v>
      </c>
      <c r="E10" s="132">
        <v>0</v>
      </c>
      <c r="F10" s="133">
        <v>0</v>
      </c>
      <c r="G10" s="133">
        <v>0</v>
      </c>
      <c r="H10" s="133">
        <v>0</v>
      </c>
      <c r="I10" s="133">
        <v>0</v>
      </c>
      <c r="J10" s="133">
        <v>0</v>
      </c>
      <c r="K10" s="133">
        <v>0</v>
      </c>
      <c r="L10" s="133">
        <v>0</v>
      </c>
      <c r="O10" t="str">
        <f t="shared" si="0"/>
        <v>OK</v>
      </c>
    </row>
    <row r="11" spans="2:15" ht="24.95" customHeight="1" x14ac:dyDescent="0.45">
      <c r="B11" s="49" t="s">
        <v>118</v>
      </c>
      <c r="C11" s="130">
        <f>SUM(E11:L11)</f>
        <v>1254300000</v>
      </c>
      <c r="D11" s="131">
        <v>1278017</v>
      </c>
      <c r="E11" s="132">
        <v>0</v>
      </c>
      <c r="F11" s="133">
        <v>1236000000</v>
      </c>
      <c r="G11" s="133">
        <v>0</v>
      </c>
      <c r="H11" s="133">
        <v>18300000</v>
      </c>
      <c r="I11" s="133">
        <v>0</v>
      </c>
      <c r="J11" s="133">
        <v>0</v>
      </c>
      <c r="K11" s="133">
        <v>0</v>
      </c>
      <c r="L11" s="133">
        <v>0</v>
      </c>
      <c r="O11" t="str">
        <f t="shared" si="0"/>
        <v>OK</v>
      </c>
    </row>
    <row r="12" spans="2:15" ht="24.95" customHeight="1" x14ac:dyDescent="0.45">
      <c r="B12" s="49" t="s">
        <v>119</v>
      </c>
      <c r="C12" s="130">
        <f>SUM(E12:L12)</f>
        <v>956078319</v>
      </c>
      <c r="D12" s="131">
        <v>112931216</v>
      </c>
      <c r="E12" s="132">
        <v>915103967</v>
      </c>
      <c r="F12" s="133">
        <v>40974352</v>
      </c>
      <c r="G12" s="133">
        <v>0</v>
      </c>
      <c r="H12" s="133">
        <v>0</v>
      </c>
      <c r="I12" s="133">
        <v>0</v>
      </c>
      <c r="J12" s="133">
        <v>0</v>
      </c>
      <c r="K12" s="133">
        <v>0</v>
      </c>
      <c r="L12" s="133">
        <v>0</v>
      </c>
      <c r="O12" t="str">
        <f>IF(C12=SUM(E12:I12,L12),"OK","NG")</f>
        <v>OK</v>
      </c>
    </row>
    <row r="13" spans="2:15" ht="24.95" customHeight="1" x14ac:dyDescent="0.45">
      <c r="B13" s="49" t="s">
        <v>120</v>
      </c>
      <c r="C13" s="130"/>
      <c r="D13" s="131"/>
      <c r="E13" s="132"/>
      <c r="F13" s="133"/>
      <c r="G13" s="133"/>
      <c r="H13" s="133"/>
      <c r="I13" s="133"/>
      <c r="J13" s="133"/>
      <c r="K13" s="133"/>
      <c r="L13" s="133"/>
      <c r="O13" t="str">
        <f t="shared" si="0"/>
        <v>OK</v>
      </c>
    </row>
    <row r="14" spans="2:15" ht="24.95" customHeight="1" x14ac:dyDescent="0.45">
      <c r="B14" s="49" t="s">
        <v>121</v>
      </c>
      <c r="C14" s="130">
        <f t="shared" si="1"/>
        <v>1027475773</v>
      </c>
      <c r="D14" s="131">
        <v>123996053</v>
      </c>
      <c r="E14" s="132">
        <v>1027475773</v>
      </c>
      <c r="F14" s="133">
        <v>0</v>
      </c>
      <c r="G14" s="133">
        <v>0</v>
      </c>
      <c r="H14" s="133">
        <v>0</v>
      </c>
      <c r="I14" s="133">
        <v>0</v>
      </c>
      <c r="J14" s="133">
        <v>0</v>
      </c>
      <c r="K14" s="133">
        <v>0</v>
      </c>
      <c r="L14" s="133">
        <v>0</v>
      </c>
      <c r="O14" t="str">
        <f t="shared" si="0"/>
        <v>OK</v>
      </c>
    </row>
    <row r="15" spans="2:15" ht="24.95" customHeight="1" x14ac:dyDescent="0.45">
      <c r="B15" s="49" t="s">
        <v>122</v>
      </c>
      <c r="C15" s="130">
        <f t="shared" si="1"/>
        <v>1080453</v>
      </c>
      <c r="D15" s="131">
        <v>725334</v>
      </c>
      <c r="E15" s="132">
        <v>1080453</v>
      </c>
      <c r="F15" s="133">
        <v>0</v>
      </c>
      <c r="G15" s="133">
        <v>0</v>
      </c>
      <c r="H15" s="133">
        <v>0</v>
      </c>
      <c r="I15" s="133">
        <v>0</v>
      </c>
      <c r="J15" s="133">
        <v>0</v>
      </c>
      <c r="K15" s="133">
        <v>0</v>
      </c>
      <c r="L15" s="133">
        <v>0</v>
      </c>
      <c r="O15" t="str">
        <f t="shared" si="0"/>
        <v>OK</v>
      </c>
    </row>
    <row r="16" spans="2:15" ht="24.95" customHeight="1" x14ac:dyDescent="0.45">
      <c r="B16" s="49" t="s">
        <v>123</v>
      </c>
      <c r="C16" s="130">
        <f t="shared" si="1"/>
        <v>0</v>
      </c>
      <c r="D16" s="131">
        <v>0</v>
      </c>
      <c r="E16" s="132">
        <v>0</v>
      </c>
      <c r="F16" s="133">
        <v>0</v>
      </c>
      <c r="G16" s="133">
        <v>0</v>
      </c>
      <c r="H16" s="133"/>
      <c r="I16" s="133">
        <v>0</v>
      </c>
      <c r="J16" s="133">
        <v>0</v>
      </c>
      <c r="K16" s="133">
        <v>0</v>
      </c>
      <c r="L16" s="133">
        <v>0</v>
      </c>
      <c r="O16" t="str">
        <f t="shared" si="0"/>
        <v>OK</v>
      </c>
    </row>
    <row r="17" spans="2:15" ht="24.95" customHeight="1" x14ac:dyDescent="0.45">
      <c r="B17" s="49" t="s">
        <v>124</v>
      </c>
      <c r="C17" s="130">
        <f>SUM(E17:L17)</f>
        <v>51203387</v>
      </c>
      <c r="D17" s="131">
        <v>2564079</v>
      </c>
      <c r="E17" s="132">
        <v>46687336</v>
      </c>
      <c r="F17" s="133">
        <v>4516051</v>
      </c>
      <c r="G17" s="133">
        <v>0</v>
      </c>
      <c r="H17" s="133">
        <v>0</v>
      </c>
      <c r="I17" s="133">
        <v>0</v>
      </c>
      <c r="J17" s="133">
        <v>0</v>
      </c>
      <c r="K17" s="133">
        <v>0</v>
      </c>
      <c r="L17" s="133">
        <v>0</v>
      </c>
      <c r="O17" t="str">
        <f t="shared" si="0"/>
        <v>OK</v>
      </c>
    </row>
    <row r="18" spans="2:15" ht="24.95" customHeight="1" x14ac:dyDescent="0.45">
      <c r="B18" s="50" t="s">
        <v>45</v>
      </c>
      <c r="C18" s="134">
        <v>5793218424</v>
      </c>
      <c r="D18" s="127">
        <v>422017241</v>
      </c>
      <c r="E18" s="128">
        <f>SUM(E7:E17)</f>
        <v>4228845777</v>
      </c>
      <c r="F18" s="129">
        <f t="shared" ref="F18:L18" si="2">SUM(F7:F17)</f>
        <v>1513472647</v>
      </c>
      <c r="G18" s="129">
        <f t="shared" si="2"/>
        <v>32600000</v>
      </c>
      <c r="H18" s="129">
        <f t="shared" si="2"/>
        <v>18300000</v>
      </c>
      <c r="I18" s="129">
        <f t="shared" si="2"/>
        <v>0</v>
      </c>
      <c r="J18" s="129">
        <f t="shared" si="2"/>
        <v>0</v>
      </c>
      <c r="K18" s="129">
        <f t="shared" si="2"/>
        <v>0</v>
      </c>
      <c r="L18" s="129">
        <f t="shared" si="2"/>
        <v>0</v>
      </c>
      <c r="O18" t="str">
        <f>IF(C18=SUM(E18:I18,L18),"OK","NG")</f>
        <v>OK</v>
      </c>
    </row>
    <row r="19" spans="2:15" ht="15" customHeight="1" x14ac:dyDescent="0.45">
      <c r="B19" s="43" t="s">
        <v>190</v>
      </c>
    </row>
    <row r="20" spans="2:15" ht="12" customHeight="1" x14ac:dyDescent="0.45">
      <c r="C20" s="117" t="str">
        <f>IF(C18=SUM(C7:C12,C14:C17),"OK","NG")</f>
        <v>OK</v>
      </c>
      <c r="D20" s="117" t="str">
        <f>IF(D18=SUM(D7:D12,D14:D17),"OK","NG")</f>
        <v>OK</v>
      </c>
    </row>
    <row r="22" spans="2:15" x14ac:dyDescent="0.45">
      <c r="C22"/>
    </row>
    <row r="23" spans="2:15" x14ac:dyDescent="0.45">
      <c r="C23"/>
    </row>
    <row r="24" spans="2:15" s="147" customFormat="1" x14ac:dyDescent="0.45">
      <c r="C24" s="148"/>
      <c r="D24" s="148"/>
      <c r="E24" s="148"/>
      <c r="F24" s="148"/>
      <c r="G24" s="148"/>
      <c r="H24" s="148"/>
      <c r="I24" s="148"/>
      <c r="J24" s="148"/>
      <c r="K24" s="148"/>
      <c r="L24" s="148"/>
    </row>
    <row r="25" spans="2:15" s="147" customFormat="1" x14ac:dyDescent="0.45">
      <c r="C25" s="148"/>
      <c r="D25" s="148"/>
      <c r="E25" s="148"/>
      <c r="F25" s="148"/>
      <c r="G25" s="148"/>
      <c r="H25" s="148"/>
      <c r="I25" s="148"/>
      <c r="J25" s="148"/>
      <c r="K25" s="148"/>
      <c r="L25" s="148"/>
    </row>
  </sheetData>
  <mergeCells count="8">
    <mergeCell ref="I4:I5"/>
    <mergeCell ref="L4:L5"/>
    <mergeCell ref="B4:B5"/>
    <mergeCell ref="C4:C5"/>
    <mergeCell ref="E4:E5"/>
    <mergeCell ref="F4:F5"/>
    <mergeCell ref="G4:G5"/>
    <mergeCell ref="H4:H5"/>
  </mergeCells>
  <phoneticPr fontId="3"/>
  <printOptions horizontalCentered="1"/>
  <pageMargins left="0.11811023622047245" right="0.11811023622047245" top="0.35433070866141736" bottom="0.15748031496062992" header="0.31496062992125984" footer="0.31496062992125984"/>
  <pageSetup paperSize="9" scale="12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view="pageBreakPreview" zoomScale="80" zoomScaleNormal="80" zoomScaleSheetLayoutView="80" workbookViewId="0">
      <selection activeCell="E27" sqref="E27"/>
    </sheetView>
  </sheetViews>
  <sheetFormatPr defaultRowHeight="13.25" x14ac:dyDescent="0.45"/>
  <cols>
    <col min="1" max="1" width="4.36328125" style="51" customWidth="1"/>
    <col min="2" max="2" width="20.6328125" style="51" customWidth="1"/>
    <col min="3" max="4" width="19.54296875" style="51" bestFit="1" customWidth="1"/>
    <col min="5" max="5" width="17.08984375" style="51" bestFit="1" customWidth="1"/>
    <col min="6" max="6" width="15.86328125" style="51" bestFit="1" customWidth="1"/>
    <col min="7" max="7" width="14.76953125" style="51" bestFit="1" customWidth="1"/>
    <col min="8" max="8" width="15.36328125" style="51" customWidth="1"/>
    <col min="9" max="9" width="14.76953125" style="51" bestFit="1" customWidth="1"/>
    <col min="10" max="10" width="13.6796875" style="51" bestFit="1" customWidth="1"/>
    <col min="11" max="11" width="13.6328125" style="51" bestFit="1" customWidth="1"/>
    <col min="12" max="12" width="5.2265625" style="51" customWidth="1"/>
  </cols>
  <sheetData>
    <row r="1" spans="2:13" s="51" customFormat="1" ht="46.5" customHeight="1" x14ac:dyDescent="0.45"/>
    <row r="2" spans="2:13" s="51" customFormat="1" ht="19.5" customHeight="1" x14ac:dyDescent="0.45">
      <c r="B2" s="52" t="s">
        <v>125</v>
      </c>
      <c r="C2" s="53"/>
      <c r="D2" s="53"/>
      <c r="E2" s="53"/>
      <c r="F2" s="53"/>
      <c r="G2" s="53"/>
      <c r="H2" s="53"/>
      <c r="I2" s="53"/>
      <c r="J2" s="54" t="s">
        <v>192</v>
      </c>
      <c r="K2" s="53"/>
    </row>
    <row r="3" spans="2:13" s="51" customFormat="1" ht="27" customHeight="1" x14ac:dyDescent="0.45">
      <c r="B3" s="256" t="s">
        <v>103</v>
      </c>
      <c r="C3" s="258" t="s">
        <v>126</v>
      </c>
      <c r="D3" s="250" t="s">
        <v>127</v>
      </c>
      <c r="E3" s="250" t="s">
        <v>128</v>
      </c>
      <c r="F3" s="250" t="s">
        <v>129</v>
      </c>
      <c r="G3" s="250" t="s">
        <v>130</v>
      </c>
      <c r="H3" s="250" t="s">
        <v>131</v>
      </c>
      <c r="I3" s="250" t="s">
        <v>132</v>
      </c>
      <c r="J3" s="250" t="s">
        <v>133</v>
      </c>
      <c r="K3" s="252"/>
    </row>
    <row r="4" spans="2:13" s="51" customFormat="1" ht="18" customHeight="1" x14ac:dyDescent="0.45">
      <c r="B4" s="257"/>
      <c r="C4" s="259"/>
      <c r="D4" s="251"/>
      <c r="E4" s="251"/>
      <c r="F4" s="251"/>
      <c r="G4" s="251"/>
      <c r="H4" s="251"/>
      <c r="I4" s="251"/>
      <c r="J4" s="251"/>
      <c r="K4" s="253"/>
    </row>
    <row r="5" spans="2:13" s="51" customFormat="1" ht="30" customHeight="1" x14ac:dyDescent="0.45">
      <c r="B5" s="101">
        <v>5793218424</v>
      </c>
      <c r="C5" s="151">
        <v>3568582910</v>
      </c>
      <c r="D5" s="152">
        <v>1848999621</v>
      </c>
      <c r="E5" s="152">
        <v>359450730</v>
      </c>
      <c r="F5" s="152">
        <v>12950386</v>
      </c>
      <c r="G5" s="152">
        <v>3234777</v>
      </c>
      <c r="H5" s="152">
        <v>0</v>
      </c>
      <c r="I5" s="152">
        <v>0</v>
      </c>
      <c r="J5" s="152">
        <v>0</v>
      </c>
      <c r="K5" s="85"/>
      <c r="M5" s="51" t="str">
        <f>IF(B5=SUM(C5:J5),"OK","NG")</f>
        <v>OK</v>
      </c>
    </row>
    <row r="6" spans="2:13" s="51" customFormat="1" x14ac:dyDescent="0.45"/>
    <row r="7" spans="2:13" s="51" customFormat="1" x14ac:dyDescent="0.45"/>
    <row r="8" spans="2:13" s="51" customFormat="1" ht="19.5" customHeight="1" x14ac:dyDescent="0.45">
      <c r="B8" s="52" t="s">
        <v>134</v>
      </c>
      <c r="C8" s="53"/>
      <c r="D8" s="53"/>
      <c r="E8" s="53"/>
      <c r="F8" s="53"/>
      <c r="G8" s="53"/>
      <c r="H8" s="53"/>
      <c r="I8" s="53"/>
      <c r="J8" s="53"/>
      <c r="K8" s="54" t="s">
        <v>193</v>
      </c>
    </row>
    <row r="9" spans="2:13" s="51" customFormat="1" x14ac:dyDescent="0.45">
      <c r="B9" s="242" t="s">
        <v>103</v>
      </c>
      <c r="C9" s="254" t="s">
        <v>135</v>
      </c>
      <c r="D9" s="240" t="s">
        <v>136</v>
      </c>
      <c r="E9" s="240" t="s">
        <v>137</v>
      </c>
      <c r="F9" s="240" t="s">
        <v>138</v>
      </c>
      <c r="G9" s="240" t="s">
        <v>139</v>
      </c>
      <c r="H9" s="240" t="s">
        <v>140</v>
      </c>
      <c r="I9" s="240" t="s">
        <v>141</v>
      </c>
      <c r="J9" s="240" t="s">
        <v>142</v>
      </c>
      <c r="K9" s="240" t="s">
        <v>143</v>
      </c>
    </row>
    <row r="10" spans="2:13" s="51" customFormat="1" x14ac:dyDescent="0.45">
      <c r="B10" s="243"/>
      <c r="C10" s="255"/>
      <c r="D10" s="241"/>
      <c r="E10" s="241"/>
      <c r="F10" s="241"/>
      <c r="G10" s="241"/>
      <c r="H10" s="241"/>
      <c r="I10" s="241"/>
      <c r="J10" s="241"/>
      <c r="K10" s="241"/>
    </row>
    <row r="11" spans="2:13" s="102" customFormat="1" ht="34.15" customHeight="1" x14ac:dyDescent="0.45">
      <c r="B11" s="101">
        <v>5793218424</v>
      </c>
      <c r="C11" s="84">
        <v>422017241</v>
      </c>
      <c r="D11" s="86">
        <v>424028761</v>
      </c>
      <c r="E11" s="86">
        <v>430317171</v>
      </c>
      <c r="F11" s="86">
        <v>430651430</v>
      </c>
      <c r="G11" s="86">
        <v>428732505</v>
      </c>
      <c r="H11" s="86">
        <v>1579633453</v>
      </c>
      <c r="I11" s="86">
        <v>874051407</v>
      </c>
      <c r="J11" s="86">
        <v>603467992</v>
      </c>
      <c r="K11" s="86">
        <v>600318464</v>
      </c>
      <c r="M11" s="102" t="str">
        <f>IF(B11=SUM(C11:K11),"OK","NG")</f>
        <v>OK</v>
      </c>
    </row>
    <row r="12" spans="2:13" s="51" customFormat="1" x14ac:dyDescent="0.45"/>
    <row r="13" spans="2:13" s="51" customFormat="1" x14ac:dyDescent="0.45"/>
    <row r="14" spans="2:13" s="51" customFormat="1" ht="19.5" customHeight="1" x14ac:dyDescent="0.45">
      <c r="B14" s="52" t="s">
        <v>144</v>
      </c>
      <c r="E14" s="53"/>
      <c r="F14" s="53"/>
      <c r="G14" s="53"/>
      <c r="H14" s="54" t="s">
        <v>192</v>
      </c>
    </row>
    <row r="15" spans="2:13" s="51" customFormat="1" ht="13.15" customHeight="1" x14ac:dyDescent="0.45">
      <c r="B15" s="242" t="s">
        <v>145</v>
      </c>
      <c r="C15" s="244" t="s">
        <v>146</v>
      </c>
      <c r="D15" s="245"/>
      <c r="E15" s="245"/>
      <c r="F15" s="245"/>
      <c r="G15" s="245"/>
      <c r="H15" s="246"/>
    </row>
    <row r="16" spans="2:13" s="51" customFormat="1" ht="20.25" customHeight="1" x14ac:dyDescent="0.45">
      <c r="B16" s="243"/>
      <c r="C16" s="247"/>
      <c r="D16" s="248"/>
      <c r="E16" s="248"/>
      <c r="F16" s="248"/>
      <c r="G16" s="248"/>
      <c r="H16" s="249"/>
    </row>
    <row r="17" spans="2:8" s="51" customFormat="1" ht="86.25" customHeight="1" x14ac:dyDescent="0.45">
      <c r="B17" s="87"/>
      <c r="C17" s="237"/>
      <c r="D17" s="238"/>
      <c r="E17" s="238"/>
      <c r="F17" s="238"/>
      <c r="G17" s="238"/>
      <c r="H17" s="239"/>
    </row>
    <row r="18" spans="2:8" s="51" customFormat="1" ht="24" customHeight="1" x14ac:dyDescent="0.45">
      <c r="B18" s="51" t="s">
        <v>191</v>
      </c>
    </row>
    <row r="19" spans="2:8" s="51" customFormat="1" x14ac:dyDescent="0.45"/>
  </sheetData>
  <mergeCells count="23">
    <mergeCell ref="K3:K4"/>
    <mergeCell ref="B9:B10"/>
    <mergeCell ref="C9:C10"/>
    <mergeCell ref="D9:D10"/>
    <mergeCell ref="E9:E10"/>
    <mergeCell ref="F9:F10"/>
    <mergeCell ref="G9:G10"/>
    <mergeCell ref="B3:B4"/>
    <mergeCell ref="C3:C4"/>
    <mergeCell ref="D3:D4"/>
    <mergeCell ref="E3:E4"/>
    <mergeCell ref="F3:F4"/>
    <mergeCell ref="G3:G4"/>
    <mergeCell ref="B15:B16"/>
    <mergeCell ref="C15:H16"/>
    <mergeCell ref="H3:H4"/>
    <mergeCell ref="I3:I4"/>
    <mergeCell ref="J3:J4"/>
    <mergeCell ref="C17:H17"/>
    <mergeCell ref="H9:H10"/>
    <mergeCell ref="I9:I10"/>
    <mergeCell ref="J9:J10"/>
    <mergeCell ref="K9:K10"/>
  </mergeCells>
  <phoneticPr fontId="3"/>
  <printOptions horizontalCentered="1"/>
  <pageMargins left="0.19685039370078741" right="0.19685039370078741" top="0.27559055118110237" bottom="0.19685039370078741" header="0.59055118110236227" footer="0.39370078740157483"/>
  <pageSetup paperSize="9"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8"/>
  <sheetViews>
    <sheetView view="pageBreakPreview" zoomScaleNormal="100" zoomScaleSheetLayoutView="100" workbookViewId="0">
      <selection activeCell="D7" sqref="D7"/>
    </sheetView>
  </sheetViews>
  <sheetFormatPr defaultRowHeight="13.25" x14ac:dyDescent="0.45"/>
  <cols>
    <col min="1" max="1" width="5.1328125" customWidth="1"/>
    <col min="2" max="7" width="16.6328125" customWidth="1"/>
    <col min="8" max="8" width="0.86328125" customWidth="1"/>
  </cols>
  <sheetData>
    <row r="1" spans="2:7" ht="49.5" customHeight="1" x14ac:dyDescent="0.45"/>
    <row r="2" spans="2:7" ht="15.75" customHeight="1" x14ac:dyDescent="0.45">
      <c r="B2" s="48" t="s">
        <v>147</v>
      </c>
      <c r="G2" s="24" t="s">
        <v>189</v>
      </c>
    </row>
    <row r="3" spans="2:7" s="1" customFormat="1" ht="23.15" customHeight="1" x14ac:dyDescent="0.45">
      <c r="B3" s="225" t="s">
        <v>148</v>
      </c>
      <c r="C3" s="225" t="s">
        <v>149</v>
      </c>
      <c r="D3" s="225" t="s">
        <v>150</v>
      </c>
      <c r="E3" s="227" t="s">
        <v>151</v>
      </c>
      <c r="F3" s="228"/>
      <c r="G3" s="225" t="s">
        <v>152</v>
      </c>
    </row>
    <row r="4" spans="2:7" s="1" customFormat="1" ht="23.15" customHeight="1" x14ac:dyDescent="0.45">
      <c r="B4" s="226"/>
      <c r="C4" s="226"/>
      <c r="D4" s="226"/>
      <c r="E4" s="39" t="s">
        <v>153</v>
      </c>
      <c r="F4" s="39" t="s">
        <v>154</v>
      </c>
      <c r="G4" s="226"/>
    </row>
    <row r="5" spans="2:7" s="1" customFormat="1" ht="27" customHeight="1" x14ac:dyDescent="0.45">
      <c r="B5" s="31" t="s">
        <v>194</v>
      </c>
      <c r="C5" s="74">
        <v>427053000</v>
      </c>
      <c r="D5" s="74">
        <v>456341709</v>
      </c>
      <c r="E5" s="74">
        <v>0</v>
      </c>
      <c r="F5" s="74">
        <v>427053000</v>
      </c>
      <c r="G5" s="74">
        <f>C5+D5-E5-F5</f>
        <v>456341709</v>
      </c>
    </row>
    <row r="6" spans="2:7" s="1" customFormat="1" ht="27" customHeight="1" x14ac:dyDescent="0.45">
      <c r="B6" s="31" t="s">
        <v>195</v>
      </c>
      <c r="C6" s="74">
        <v>39430528</v>
      </c>
      <c r="D6" s="74">
        <v>41735703</v>
      </c>
      <c r="E6" s="74">
        <v>39430528</v>
      </c>
      <c r="F6" s="74">
        <v>0</v>
      </c>
      <c r="G6" s="74">
        <f>C6+D6-E6-F6</f>
        <v>41735703</v>
      </c>
    </row>
    <row r="7" spans="2:7" s="1" customFormat="1" ht="29.15" customHeight="1" x14ac:dyDescent="0.45">
      <c r="B7" s="25" t="s">
        <v>8</v>
      </c>
      <c r="C7" s="74">
        <f>SUM(C5:C6)</f>
        <v>466483528</v>
      </c>
      <c r="D7" s="74">
        <f t="shared" ref="D7:F7" si="0">SUM(D5:D6)</f>
        <v>498077412</v>
      </c>
      <c r="E7" s="74">
        <f t="shared" si="0"/>
        <v>39430528</v>
      </c>
      <c r="F7" s="74">
        <f t="shared" si="0"/>
        <v>427053000</v>
      </c>
      <c r="G7" s="74">
        <f>SUM(G5:G6)</f>
        <v>498077412</v>
      </c>
    </row>
    <row r="8" spans="2:7" ht="5.25" customHeight="1" x14ac:dyDescent="0.45"/>
  </sheetData>
  <mergeCells count="5">
    <mergeCell ref="B3:B4"/>
    <mergeCell ref="C3:C4"/>
    <mergeCell ref="D3:D4"/>
    <mergeCell ref="E3:F3"/>
    <mergeCell ref="G3:G4"/>
  </mergeCells>
  <phoneticPr fontId="3"/>
  <printOptions horizontalCentered="1"/>
  <pageMargins left="0.19685039370078741" right="0.11811023622047245" top="0.35433070866141736" bottom="0.35433070866141736" header="0.31496062992125984" footer="0.31496062992125984"/>
  <pageSetup paperSize="9" scale="1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79"/>
  <sheetViews>
    <sheetView view="pageBreakPreview" topLeftCell="B1" zoomScaleNormal="100" zoomScaleSheetLayoutView="100" workbookViewId="0">
      <selection activeCell="D7" sqref="D7:J76"/>
    </sheetView>
  </sheetViews>
  <sheetFormatPr defaultRowHeight="13.25" x14ac:dyDescent="0.45"/>
  <cols>
    <col min="1" max="1" width="3.6328125" customWidth="1"/>
    <col min="2" max="3" width="14.6328125" customWidth="1"/>
    <col min="4" max="4" width="23.86328125" style="161" customWidth="1"/>
    <col min="5" max="5" width="9.90625" style="96" customWidth="1"/>
    <col min="6" max="6" width="9.6328125" style="96" customWidth="1"/>
    <col min="7" max="10" width="8.1328125" customWidth="1"/>
    <col min="11" max="11" width="1" customWidth="1"/>
    <col min="12" max="12" width="1.5" customWidth="1"/>
    <col min="13" max="13" width="5.86328125" customWidth="1"/>
  </cols>
  <sheetData>
    <row r="1" spans="2:10" ht="18" customHeight="1" x14ac:dyDescent="0.45"/>
    <row r="2" spans="2:10" x14ac:dyDescent="0.45">
      <c r="B2" s="23" t="s">
        <v>155</v>
      </c>
      <c r="J2" s="56"/>
    </row>
    <row r="3" spans="2:10" x14ac:dyDescent="0.45">
      <c r="B3" s="23" t="s">
        <v>156</v>
      </c>
      <c r="C3" s="57"/>
      <c r="D3" s="97"/>
      <c r="I3" s="288" t="s">
        <v>196</v>
      </c>
      <c r="J3" s="289"/>
    </row>
    <row r="4" spans="2:10" ht="24.95" customHeight="1" x14ac:dyDescent="0.45">
      <c r="B4" s="290" t="s">
        <v>16</v>
      </c>
      <c r="C4" s="290"/>
      <c r="D4" s="95" t="s">
        <v>157</v>
      </c>
      <c r="E4" s="290" t="s">
        <v>158</v>
      </c>
      <c r="F4" s="290"/>
      <c r="G4" s="287" t="s">
        <v>159</v>
      </c>
      <c r="H4" s="261"/>
      <c r="I4" s="290" t="s">
        <v>160</v>
      </c>
      <c r="J4" s="290"/>
    </row>
    <row r="5" spans="2:10" ht="24.95" customHeight="1" x14ac:dyDescent="0.45">
      <c r="B5" s="266" t="s">
        <v>161</v>
      </c>
      <c r="C5" s="267"/>
      <c r="D5" s="88"/>
      <c r="E5" s="287"/>
      <c r="F5" s="261"/>
      <c r="G5" s="262"/>
      <c r="H5" s="263"/>
      <c r="I5" s="273"/>
      <c r="J5" s="274"/>
    </row>
    <row r="6" spans="2:10" ht="24.95" customHeight="1" x14ac:dyDescent="0.45">
      <c r="B6" s="270"/>
      <c r="C6" s="271"/>
      <c r="D6" s="89" t="s">
        <v>162</v>
      </c>
      <c r="E6" s="279"/>
      <c r="F6" s="280"/>
      <c r="G6" s="285">
        <f>SUM(G5:H5)</f>
        <v>0</v>
      </c>
      <c r="H6" s="286"/>
      <c r="I6" s="279"/>
      <c r="J6" s="280"/>
    </row>
    <row r="7" spans="2:10" ht="27" customHeight="1" x14ac:dyDescent="0.45">
      <c r="B7" s="266" t="s">
        <v>281</v>
      </c>
      <c r="C7" s="267"/>
      <c r="D7" s="184" t="s">
        <v>241</v>
      </c>
      <c r="E7" s="260" t="s">
        <v>299</v>
      </c>
      <c r="F7" s="272"/>
      <c r="G7" s="262">
        <v>495823000</v>
      </c>
      <c r="H7" s="263"/>
      <c r="I7" s="273"/>
      <c r="J7" s="274"/>
    </row>
    <row r="8" spans="2:10" ht="27" customHeight="1" x14ac:dyDescent="0.45">
      <c r="B8" s="268"/>
      <c r="C8" s="269"/>
      <c r="D8" s="184" t="s">
        <v>283</v>
      </c>
      <c r="E8" s="260" t="s">
        <v>300</v>
      </c>
      <c r="F8" s="272"/>
      <c r="G8" s="262">
        <v>248474000</v>
      </c>
      <c r="H8" s="263"/>
      <c r="I8" s="264"/>
      <c r="J8" s="265"/>
    </row>
    <row r="9" spans="2:10" ht="27" customHeight="1" x14ac:dyDescent="0.45">
      <c r="B9" s="268"/>
      <c r="C9" s="269"/>
      <c r="D9" s="184" t="s">
        <v>375</v>
      </c>
      <c r="E9" s="260" t="s">
        <v>374</v>
      </c>
      <c r="F9" s="272"/>
      <c r="G9" s="262">
        <v>158772000</v>
      </c>
      <c r="H9" s="263"/>
      <c r="I9" s="264"/>
      <c r="J9" s="265"/>
    </row>
    <row r="10" spans="2:10" ht="27" customHeight="1" x14ac:dyDescent="0.45">
      <c r="B10" s="268"/>
      <c r="C10" s="269"/>
      <c r="D10" s="184" t="s">
        <v>291</v>
      </c>
      <c r="E10" s="260" t="s">
        <v>303</v>
      </c>
      <c r="F10" s="272"/>
      <c r="G10" s="262">
        <v>47528354</v>
      </c>
      <c r="H10" s="263"/>
      <c r="I10" s="264"/>
      <c r="J10" s="265"/>
    </row>
    <row r="11" spans="2:10" ht="27" customHeight="1" x14ac:dyDescent="0.45">
      <c r="B11" s="268"/>
      <c r="C11" s="269"/>
      <c r="D11" s="184" t="s">
        <v>320</v>
      </c>
      <c r="E11" s="260" t="s">
        <v>304</v>
      </c>
      <c r="F11" s="272"/>
      <c r="G11" s="262">
        <v>40087571</v>
      </c>
      <c r="H11" s="263"/>
      <c r="I11" s="264"/>
      <c r="J11" s="265"/>
    </row>
    <row r="12" spans="2:10" ht="27" customHeight="1" x14ac:dyDescent="0.45">
      <c r="B12" s="268"/>
      <c r="C12" s="269"/>
      <c r="D12" s="184" t="s">
        <v>373</v>
      </c>
      <c r="E12" s="260" t="s">
        <v>301</v>
      </c>
      <c r="F12" s="272"/>
      <c r="G12" s="262">
        <v>35300000</v>
      </c>
      <c r="H12" s="263"/>
      <c r="I12" s="264"/>
      <c r="J12" s="265"/>
    </row>
    <row r="13" spans="2:10" ht="27" customHeight="1" x14ac:dyDescent="0.45">
      <c r="B13" s="268"/>
      <c r="C13" s="269"/>
      <c r="D13" s="184" t="s">
        <v>319</v>
      </c>
      <c r="E13" s="260" t="s">
        <v>302</v>
      </c>
      <c r="F13" s="272"/>
      <c r="G13" s="262">
        <v>33293000</v>
      </c>
      <c r="H13" s="263"/>
      <c r="I13" s="273"/>
      <c r="J13" s="274"/>
    </row>
    <row r="14" spans="2:10" ht="27" customHeight="1" x14ac:dyDescent="0.45">
      <c r="B14" s="268"/>
      <c r="C14" s="269"/>
      <c r="D14" s="184" t="s">
        <v>372</v>
      </c>
      <c r="E14" s="260" t="s">
        <v>301</v>
      </c>
      <c r="F14" s="272"/>
      <c r="G14" s="262">
        <v>33040000</v>
      </c>
      <c r="H14" s="263"/>
      <c r="I14" s="273"/>
      <c r="J14" s="274"/>
    </row>
    <row r="15" spans="2:10" ht="27" customHeight="1" x14ac:dyDescent="0.45">
      <c r="B15" s="268"/>
      <c r="C15" s="269"/>
      <c r="D15" s="184" t="s">
        <v>371</v>
      </c>
      <c r="E15" s="260" t="s">
        <v>301</v>
      </c>
      <c r="F15" s="272"/>
      <c r="G15" s="262">
        <v>27930000</v>
      </c>
      <c r="H15" s="263"/>
      <c r="I15" s="273"/>
      <c r="J15" s="274"/>
    </row>
    <row r="16" spans="2:10" ht="27" customHeight="1" x14ac:dyDescent="0.45">
      <c r="B16" s="268"/>
      <c r="C16" s="269"/>
      <c r="D16" s="184" t="s">
        <v>321</v>
      </c>
      <c r="E16" s="260" t="s">
        <v>305</v>
      </c>
      <c r="F16" s="272"/>
      <c r="G16" s="262">
        <v>23983584</v>
      </c>
      <c r="H16" s="263"/>
      <c r="I16" s="273"/>
      <c r="J16" s="274"/>
    </row>
    <row r="17" spans="2:10" ht="27" customHeight="1" x14ac:dyDescent="0.45">
      <c r="B17" s="268"/>
      <c r="C17" s="269"/>
      <c r="D17" s="184" t="s">
        <v>322</v>
      </c>
      <c r="E17" s="260" t="s">
        <v>307</v>
      </c>
      <c r="F17" s="272"/>
      <c r="G17" s="262">
        <v>18872288</v>
      </c>
      <c r="H17" s="263"/>
      <c r="I17" s="273"/>
      <c r="J17" s="274"/>
    </row>
    <row r="18" spans="2:10" ht="27" customHeight="1" x14ac:dyDescent="0.45">
      <c r="B18" s="268"/>
      <c r="C18" s="269"/>
      <c r="D18" s="184" t="s">
        <v>324</v>
      </c>
      <c r="E18" s="260" t="s">
        <v>308</v>
      </c>
      <c r="F18" s="272"/>
      <c r="G18" s="262">
        <v>14174877</v>
      </c>
      <c r="H18" s="263"/>
      <c r="I18" s="264"/>
      <c r="J18" s="265"/>
    </row>
    <row r="19" spans="2:10" ht="27" customHeight="1" x14ac:dyDescent="0.45">
      <c r="B19" s="268"/>
      <c r="C19" s="269"/>
      <c r="D19" s="184" t="s">
        <v>325</v>
      </c>
      <c r="E19" s="260" t="s">
        <v>309</v>
      </c>
      <c r="F19" s="272"/>
      <c r="G19" s="262">
        <v>8967220</v>
      </c>
      <c r="H19" s="263"/>
      <c r="I19" s="273"/>
      <c r="J19" s="274"/>
    </row>
    <row r="20" spans="2:10" ht="27" customHeight="1" x14ac:dyDescent="0.45">
      <c r="B20" s="268"/>
      <c r="C20" s="269"/>
      <c r="D20" s="184" t="s">
        <v>326</v>
      </c>
      <c r="E20" s="260" t="s">
        <v>306</v>
      </c>
      <c r="F20" s="272"/>
      <c r="G20" s="262">
        <v>8000000</v>
      </c>
      <c r="H20" s="263"/>
      <c r="I20" s="273"/>
      <c r="J20" s="274"/>
    </row>
    <row r="21" spans="2:10" ht="27" customHeight="1" x14ac:dyDescent="0.45">
      <c r="B21" s="268"/>
      <c r="C21" s="269"/>
      <c r="D21" s="184" t="s">
        <v>370</v>
      </c>
      <c r="E21" s="260" t="s">
        <v>311</v>
      </c>
      <c r="F21" s="272"/>
      <c r="G21" s="262">
        <v>7950000</v>
      </c>
      <c r="H21" s="263"/>
      <c r="I21" s="277"/>
      <c r="J21" s="278"/>
    </row>
    <row r="22" spans="2:10" ht="27" customHeight="1" x14ac:dyDescent="0.45">
      <c r="B22" s="268"/>
      <c r="C22" s="269"/>
      <c r="D22" s="184" t="s">
        <v>327</v>
      </c>
      <c r="E22" s="260" t="s">
        <v>310</v>
      </c>
      <c r="F22" s="272"/>
      <c r="G22" s="262">
        <v>7250000</v>
      </c>
      <c r="H22" s="263"/>
      <c r="I22" s="273"/>
      <c r="J22" s="274"/>
    </row>
    <row r="23" spans="2:10" ht="27" customHeight="1" x14ac:dyDescent="0.45">
      <c r="B23" s="268"/>
      <c r="C23" s="269"/>
      <c r="D23" s="184" t="s">
        <v>369</v>
      </c>
      <c r="E23" s="260" t="s">
        <v>306</v>
      </c>
      <c r="F23" s="272"/>
      <c r="G23" s="262">
        <v>5100333</v>
      </c>
      <c r="H23" s="263"/>
      <c r="I23" s="273"/>
      <c r="J23" s="274"/>
    </row>
    <row r="24" spans="2:10" ht="27" customHeight="1" x14ac:dyDescent="0.45">
      <c r="B24" s="268"/>
      <c r="C24" s="269"/>
      <c r="D24" s="184" t="s">
        <v>330</v>
      </c>
      <c r="E24" s="260" t="s">
        <v>315</v>
      </c>
      <c r="F24" s="272"/>
      <c r="G24" s="262">
        <v>4715000</v>
      </c>
      <c r="H24" s="263"/>
      <c r="I24" s="275"/>
      <c r="J24" s="276"/>
    </row>
    <row r="25" spans="2:10" ht="27" customHeight="1" x14ac:dyDescent="0.45">
      <c r="B25" s="268"/>
      <c r="C25" s="269"/>
      <c r="D25" s="184" t="s">
        <v>293</v>
      </c>
      <c r="E25" s="260" t="s">
        <v>312</v>
      </c>
      <c r="F25" s="272"/>
      <c r="G25" s="262">
        <v>4648000</v>
      </c>
      <c r="H25" s="263"/>
      <c r="I25" s="264"/>
      <c r="J25" s="265"/>
    </row>
    <row r="26" spans="2:10" ht="27" customHeight="1" x14ac:dyDescent="0.45">
      <c r="B26" s="268"/>
      <c r="C26" s="269"/>
      <c r="D26" s="184" t="s">
        <v>296</v>
      </c>
      <c r="E26" s="260" t="s">
        <v>306</v>
      </c>
      <c r="F26" s="272"/>
      <c r="G26" s="262">
        <v>4371000</v>
      </c>
      <c r="H26" s="263"/>
      <c r="I26" s="273"/>
      <c r="J26" s="274"/>
    </row>
    <row r="27" spans="2:10" ht="27" customHeight="1" x14ac:dyDescent="0.45">
      <c r="B27" s="268"/>
      <c r="C27" s="269"/>
      <c r="D27" s="184" t="s">
        <v>368</v>
      </c>
      <c r="E27" s="260" t="s">
        <v>367</v>
      </c>
      <c r="F27" s="272"/>
      <c r="G27" s="262">
        <v>3692000</v>
      </c>
      <c r="H27" s="263"/>
      <c r="I27" s="273"/>
      <c r="J27" s="274"/>
    </row>
    <row r="28" spans="2:10" ht="27" customHeight="1" x14ac:dyDescent="0.45">
      <c r="B28" s="268"/>
      <c r="C28" s="269"/>
      <c r="D28" s="184" t="s">
        <v>292</v>
      </c>
      <c r="E28" s="260" t="s">
        <v>306</v>
      </c>
      <c r="F28" s="272"/>
      <c r="G28" s="262">
        <v>3500000</v>
      </c>
      <c r="H28" s="263"/>
      <c r="I28" s="264"/>
      <c r="J28" s="265"/>
    </row>
    <row r="29" spans="2:10" ht="27" customHeight="1" x14ac:dyDescent="0.45">
      <c r="B29" s="268"/>
      <c r="C29" s="269"/>
      <c r="D29" s="184" t="s">
        <v>323</v>
      </c>
      <c r="E29" s="260" t="s">
        <v>306</v>
      </c>
      <c r="F29" s="272"/>
      <c r="G29" s="262">
        <v>3006091</v>
      </c>
      <c r="H29" s="263"/>
      <c r="I29" s="273"/>
      <c r="J29" s="274"/>
    </row>
    <row r="30" spans="2:10" ht="27" customHeight="1" x14ac:dyDescent="0.45">
      <c r="B30" s="268"/>
      <c r="C30" s="269"/>
      <c r="D30" s="184" t="s">
        <v>366</v>
      </c>
      <c r="E30" s="260" t="s">
        <v>285</v>
      </c>
      <c r="F30" s="272"/>
      <c r="G30" s="262">
        <v>2544000</v>
      </c>
      <c r="H30" s="263"/>
      <c r="I30" s="264"/>
      <c r="J30" s="265"/>
    </row>
    <row r="31" spans="2:10" ht="27" customHeight="1" x14ac:dyDescent="0.45">
      <c r="B31" s="268"/>
      <c r="C31" s="269"/>
      <c r="D31" s="184" t="s">
        <v>328</v>
      </c>
      <c r="E31" s="260" t="s">
        <v>302</v>
      </c>
      <c r="F31" s="272"/>
      <c r="G31" s="262">
        <v>2478000</v>
      </c>
      <c r="H31" s="263"/>
      <c r="I31" s="264"/>
      <c r="J31" s="265"/>
    </row>
    <row r="32" spans="2:10" ht="27" customHeight="1" x14ac:dyDescent="0.45">
      <c r="B32" s="268"/>
      <c r="C32" s="269"/>
      <c r="D32" s="184" t="s">
        <v>329</v>
      </c>
      <c r="E32" s="260" t="s">
        <v>314</v>
      </c>
      <c r="F32" s="272"/>
      <c r="G32" s="262">
        <v>2144090</v>
      </c>
      <c r="H32" s="263"/>
      <c r="I32" s="273"/>
      <c r="J32" s="274"/>
    </row>
    <row r="33" spans="2:10" ht="27" customHeight="1" x14ac:dyDescent="0.45">
      <c r="B33" s="268"/>
      <c r="C33" s="269"/>
      <c r="D33" s="184" t="s">
        <v>365</v>
      </c>
      <c r="E33" s="260" t="s">
        <v>364</v>
      </c>
      <c r="F33" s="272"/>
      <c r="G33" s="262">
        <v>2000000</v>
      </c>
      <c r="H33" s="263"/>
      <c r="I33" s="273"/>
      <c r="J33" s="274"/>
    </row>
    <row r="34" spans="2:10" ht="27" customHeight="1" x14ac:dyDescent="0.45">
      <c r="B34" s="268"/>
      <c r="C34" s="269"/>
      <c r="D34" s="184" t="s">
        <v>331</v>
      </c>
      <c r="E34" s="260" t="s">
        <v>316</v>
      </c>
      <c r="F34" s="272"/>
      <c r="G34" s="262">
        <v>2000000</v>
      </c>
      <c r="H34" s="263"/>
      <c r="I34" s="273"/>
      <c r="J34" s="274"/>
    </row>
    <row r="35" spans="2:10" ht="27" customHeight="1" x14ac:dyDescent="0.45">
      <c r="B35" s="268"/>
      <c r="C35" s="269"/>
      <c r="D35" s="184" t="s">
        <v>363</v>
      </c>
      <c r="E35" s="260" t="s">
        <v>306</v>
      </c>
      <c r="F35" s="272"/>
      <c r="G35" s="262">
        <v>1700000</v>
      </c>
      <c r="H35" s="263"/>
      <c r="I35" s="273"/>
      <c r="J35" s="274"/>
    </row>
    <row r="36" spans="2:10" ht="27" customHeight="1" x14ac:dyDescent="0.45">
      <c r="B36" s="268"/>
      <c r="C36" s="269"/>
      <c r="D36" s="184" t="s">
        <v>332</v>
      </c>
      <c r="E36" s="260" t="s">
        <v>317</v>
      </c>
      <c r="F36" s="272"/>
      <c r="G36" s="262">
        <v>1586878</v>
      </c>
      <c r="H36" s="263"/>
      <c r="I36" s="273"/>
      <c r="J36" s="274"/>
    </row>
    <row r="37" spans="2:10" ht="27" customHeight="1" x14ac:dyDescent="0.45">
      <c r="B37" s="268"/>
      <c r="C37" s="269"/>
      <c r="D37" s="184" t="s">
        <v>297</v>
      </c>
      <c r="E37" s="260" t="s">
        <v>313</v>
      </c>
      <c r="F37" s="272"/>
      <c r="G37" s="262">
        <v>1432000</v>
      </c>
      <c r="H37" s="263"/>
      <c r="I37" s="264"/>
      <c r="J37" s="265"/>
    </row>
    <row r="38" spans="2:10" ht="27" customHeight="1" x14ac:dyDescent="0.45">
      <c r="B38" s="268"/>
      <c r="C38" s="269"/>
      <c r="D38" s="184" t="s">
        <v>362</v>
      </c>
      <c r="E38" s="260" t="s">
        <v>361</v>
      </c>
      <c r="F38" s="272"/>
      <c r="G38" s="262">
        <v>1364000</v>
      </c>
      <c r="H38" s="263"/>
      <c r="I38" s="273"/>
      <c r="J38" s="274"/>
    </row>
    <row r="39" spans="2:10" ht="27" customHeight="1" x14ac:dyDescent="0.45">
      <c r="B39" s="268"/>
      <c r="C39" s="269"/>
      <c r="D39" s="184" t="s">
        <v>360</v>
      </c>
      <c r="E39" s="260" t="s">
        <v>359</v>
      </c>
      <c r="F39" s="272"/>
      <c r="G39" s="262">
        <v>1317251</v>
      </c>
      <c r="H39" s="263"/>
      <c r="I39" s="273"/>
      <c r="J39" s="274"/>
    </row>
    <row r="40" spans="2:10" ht="27" customHeight="1" x14ac:dyDescent="0.45">
      <c r="B40" s="268"/>
      <c r="C40" s="269"/>
      <c r="D40" s="184" t="s">
        <v>333</v>
      </c>
      <c r="E40" s="260" t="s">
        <v>318</v>
      </c>
      <c r="F40" s="272"/>
      <c r="G40" s="262">
        <v>1279000</v>
      </c>
      <c r="H40" s="263"/>
      <c r="I40" s="277"/>
      <c r="J40" s="278"/>
    </row>
    <row r="41" spans="2:10" ht="27" customHeight="1" x14ac:dyDescent="0.45">
      <c r="B41" s="268"/>
      <c r="C41" s="269"/>
      <c r="D41" s="184" t="s">
        <v>298</v>
      </c>
      <c r="E41" s="260" t="s">
        <v>311</v>
      </c>
      <c r="F41" s="272"/>
      <c r="G41" s="262">
        <v>1080000</v>
      </c>
      <c r="H41" s="263"/>
      <c r="I41" s="273"/>
      <c r="J41" s="274"/>
    </row>
    <row r="42" spans="2:10" ht="27" customHeight="1" x14ac:dyDescent="0.45">
      <c r="B42" s="268"/>
      <c r="C42" s="269"/>
      <c r="D42" s="184" t="s">
        <v>358</v>
      </c>
      <c r="E42" s="260" t="s">
        <v>357</v>
      </c>
      <c r="F42" s="272"/>
      <c r="G42" s="262">
        <v>1041000</v>
      </c>
      <c r="H42" s="263"/>
      <c r="I42" s="273"/>
      <c r="J42" s="274"/>
    </row>
    <row r="43" spans="2:10" ht="27" customHeight="1" x14ac:dyDescent="0.45">
      <c r="B43" s="268"/>
      <c r="C43" s="269"/>
      <c r="D43" s="184" t="s">
        <v>356</v>
      </c>
      <c r="E43" s="260" t="s">
        <v>355</v>
      </c>
      <c r="F43" s="272"/>
      <c r="G43" s="262">
        <v>1000000</v>
      </c>
      <c r="H43" s="263"/>
      <c r="I43" s="275"/>
      <c r="J43" s="276"/>
    </row>
    <row r="44" spans="2:10" ht="27" customHeight="1" x14ac:dyDescent="0.45">
      <c r="B44" s="268"/>
      <c r="C44" s="269"/>
      <c r="D44" s="184" t="s">
        <v>284</v>
      </c>
      <c r="E44" s="260"/>
      <c r="F44" s="272"/>
      <c r="G44" s="262">
        <v>19279727</v>
      </c>
      <c r="H44" s="263"/>
      <c r="I44" s="264"/>
      <c r="J44" s="265"/>
    </row>
    <row r="45" spans="2:10" ht="27" customHeight="1" x14ac:dyDescent="0.45">
      <c r="B45" s="268"/>
      <c r="C45" s="269"/>
      <c r="D45" s="185" t="s">
        <v>277</v>
      </c>
      <c r="E45" s="260"/>
      <c r="F45" s="272"/>
      <c r="G45" s="262">
        <f>SUBTOTAL(9,G7:H44)</f>
        <v>1280724264</v>
      </c>
      <c r="H45" s="263"/>
      <c r="I45" s="264"/>
      <c r="J45" s="265"/>
    </row>
    <row r="46" spans="2:10" ht="27" customHeight="1" x14ac:dyDescent="0.45">
      <c r="B46" s="268"/>
      <c r="C46" s="269"/>
      <c r="D46" s="185" t="s">
        <v>334</v>
      </c>
      <c r="E46" s="260"/>
      <c r="F46" s="261"/>
      <c r="G46" s="262">
        <v>401324703</v>
      </c>
      <c r="H46" s="263"/>
      <c r="I46" s="264"/>
      <c r="J46" s="265"/>
    </row>
    <row r="47" spans="2:10" ht="27" customHeight="1" x14ac:dyDescent="0.45">
      <c r="B47" s="268"/>
      <c r="C47" s="269"/>
      <c r="D47" s="185" t="s">
        <v>335</v>
      </c>
      <c r="E47" s="260"/>
      <c r="F47" s="261"/>
      <c r="G47" s="262">
        <v>152705076</v>
      </c>
      <c r="H47" s="263"/>
      <c r="I47" s="264"/>
      <c r="J47" s="265"/>
    </row>
    <row r="48" spans="2:10" ht="27" customHeight="1" x14ac:dyDescent="0.45">
      <c r="B48" s="268"/>
      <c r="C48" s="269"/>
      <c r="D48" s="185" t="s">
        <v>336</v>
      </c>
      <c r="E48" s="260"/>
      <c r="F48" s="261"/>
      <c r="G48" s="262">
        <v>66340115</v>
      </c>
      <c r="H48" s="263"/>
      <c r="I48" s="264"/>
      <c r="J48" s="265"/>
    </row>
    <row r="49" spans="2:10" ht="27" customHeight="1" x14ac:dyDescent="0.45">
      <c r="B49" s="268"/>
      <c r="C49" s="269"/>
      <c r="D49" s="185" t="s">
        <v>335</v>
      </c>
      <c r="E49" s="260"/>
      <c r="F49" s="261"/>
      <c r="G49" s="262">
        <v>54597238</v>
      </c>
      <c r="H49" s="263"/>
      <c r="I49" s="264"/>
      <c r="J49" s="265"/>
    </row>
    <row r="50" spans="2:10" ht="27" customHeight="1" x14ac:dyDescent="0.45">
      <c r="B50" s="268"/>
      <c r="C50" s="269"/>
      <c r="D50" s="185" t="s">
        <v>337</v>
      </c>
      <c r="E50" s="260"/>
      <c r="F50" s="261"/>
      <c r="G50" s="262">
        <v>23699591</v>
      </c>
      <c r="H50" s="263"/>
      <c r="I50" s="264"/>
      <c r="J50" s="265"/>
    </row>
    <row r="51" spans="2:10" ht="27" customHeight="1" x14ac:dyDescent="0.45">
      <c r="B51" s="268"/>
      <c r="C51" s="269"/>
      <c r="D51" s="185" t="s">
        <v>294</v>
      </c>
      <c r="E51" s="260"/>
      <c r="F51" s="261"/>
      <c r="G51" s="262">
        <v>2000000</v>
      </c>
      <c r="H51" s="263"/>
      <c r="I51" s="264"/>
      <c r="J51" s="265"/>
    </row>
    <row r="52" spans="2:10" ht="27" customHeight="1" x14ac:dyDescent="0.45">
      <c r="B52" s="268"/>
      <c r="C52" s="269"/>
      <c r="D52" s="185" t="s">
        <v>338</v>
      </c>
      <c r="E52" s="260" t="s">
        <v>339</v>
      </c>
      <c r="F52" s="261"/>
      <c r="G52" s="262">
        <v>1063710</v>
      </c>
      <c r="H52" s="263"/>
      <c r="I52" s="264"/>
      <c r="J52" s="265"/>
    </row>
    <row r="53" spans="2:10" ht="27" customHeight="1" x14ac:dyDescent="0.45">
      <c r="B53" s="268"/>
      <c r="C53" s="269"/>
      <c r="D53" s="185" t="s">
        <v>273</v>
      </c>
      <c r="E53" s="260"/>
      <c r="F53" s="261"/>
      <c r="G53" s="262">
        <v>1909088</v>
      </c>
      <c r="H53" s="263"/>
      <c r="I53" s="264"/>
      <c r="J53" s="265"/>
    </row>
    <row r="54" spans="2:10" ht="27" customHeight="1" x14ac:dyDescent="0.45">
      <c r="B54" s="268"/>
      <c r="C54" s="269"/>
      <c r="D54" s="185" t="s">
        <v>276</v>
      </c>
      <c r="E54" s="260"/>
      <c r="F54" s="261"/>
      <c r="G54" s="262">
        <f>SUBTOTAL(9,G46:H53)</f>
        <v>703639521</v>
      </c>
      <c r="H54" s="263"/>
      <c r="I54" s="264"/>
      <c r="J54" s="265"/>
    </row>
    <row r="55" spans="2:10" ht="27" customHeight="1" x14ac:dyDescent="0.45">
      <c r="B55" s="268"/>
      <c r="C55" s="269"/>
      <c r="D55" s="185" t="s">
        <v>340</v>
      </c>
      <c r="E55" s="260"/>
      <c r="F55" s="261"/>
      <c r="G55" s="262">
        <v>333299780</v>
      </c>
      <c r="H55" s="263"/>
      <c r="I55" s="264"/>
      <c r="J55" s="265"/>
    </row>
    <row r="56" spans="2:10" ht="27" customHeight="1" x14ac:dyDescent="0.45">
      <c r="B56" s="268"/>
      <c r="C56" s="269"/>
      <c r="D56" s="185" t="s">
        <v>341</v>
      </c>
      <c r="E56" s="260"/>
      <c r="F56" s="261"/>
      <c r="G56" s="262">
        <v>152380080</v>
      </c>
      <c r="H56" s="263"/>
      <c r="I56" s="264"/>
      <c r="J56" s="265"/>
    </row>
    <row r="57" spans="2:10" ht="27" customHeight="1" x14ac:dyDescent="0.45">
      <c r="B57" s="268"/>
      <c r="C57" s="269"/>
      <c r="D57" s="185" t="s">
        <v>342</v>
      </c>
      <c r="E57" s="260"/>
      <c r="F57" s="261"/>
      <c r="G57" s="262">
        <v>37787700</v>
      </c>
      <c r="H57" s="263"/>
      <c r="I57" s="264"/>
      <c r="J57" s="265"/>
    </row>
    <row r="58" spans="2:10" ht="27" customHeight="1" x14ac:dyDescent="0.45">
      <c r="B58" s="268"/>
      <c r="C58" s="269"/>
      <c r="D58" s="185" t="s">
        <v>343</v>
      </c>
      <c r="E58" s="260"/>
      <c r="F58" s="261"/>
      <c r="G58" s="262">
        <v>15292177</v>
      </c>
      <c r="H58" s="263"/>
      <c r="I58" s="264"/>
      <c r="J58" s="265"/>
    </row>
    <row r="59" spans="2:10" ht="27" customHeight="1" x14ac:dyDescent="0.45">
      <c r="B59" s="268"/>
      <c r="C59" s="269"/>
      <c r="D59" s="185" t="s">
        <v>344</v>
      </c>
      <c r="E59" s="260"/>
      <c r="F59" s="261"/>
      <c r="G59" s="262">
        <v>13130988</v>
      </c>
      <c r="H59" s="263"/>
      <c r="I59" s="264"/>
      <c r="J59" s="265"/>
    </row>
    <row r="60" spans="2:10" ht="27" customHeight="1" x14ac:dyDescent="0.45">
      <c r="B60" s="268"/>
      <c r="C60" s="269"/>
      <c r="D60" s="185" t="s">
        <v>345</v>
      </c>
      <c r="E60" s="260"/>
      <c r="F60" s="261"/>
      <c r="G60" s="262">
        <v>8052737</v>
      </c>
      <c r="H60" s="263"/>
      <c r="I60" s="264"/>
      <c r="J60" s="265"/>
    </row>
    <row r="61" spans="2:10" ht="27" customHeight="1" x14ac:dyDescent="0.45">
      <c r="B61" s="268"/>
      <c r="C61" s="269"/>
      <c r="D61" s="185" t="s">
        <v>346</v>
      </c>
      <c r="E61" s="260"/>
      <c r="F61" s="261"/>
      <c r="G61" s="262">
        <v>4995000</v>
      </c>
      <c r="H61" s="263"/>
      <c r="I61" s="264"/>
      <c r="J61" s="265"/>
    </row>
    <row r="62" spans="2:10" ht="27" customHeight="1" x14ac:dyDescent="0.45">
      <c r="B62" s="268"/>
      <c r="C62" s="269"/>
      <c r="D62" s="185" t="s">
        <v>347</v>
      </c>
      <c r="E62" s="260"/>
      <c r="F62" s="261"/>
      <c r="G62" s="262">
        <v>988989</v>
      </c>
      <c r="H62" s="263"/>
      <c r="I62" s="264"/>
      <c r="J62" s="265"/>
    </row>
    <row r="63" spans="2:10" ht="27" customHeight="1" x14ac:dyDescent="0.45">
      <c r="B63" s="268"/>
      <c r="C63" s="269"/>
      <c r="D63" s="185" t="s">
        <v>348</v>
      </c>
      <c r="E63" s="260"/>
      <c r="F63" s="261"/>
      <c r="G63" s="262">
        <v>25160</v>
      </c>
      <c r="H63" s="263"/>
      <c r="I63" s="264"/>
      <c r="J63" s="265"/>
    </row>
    <row r="64" spans="2:10" ht="27" customHeight="1" x14ac:dyDescent="0.45">
      <c r="B64" s="268"/>
      <c r="C64" s="269"/>
      <c r="D64" s="185" t="s">
        <v>274</v>
      </c>
      <c r="E64" s="260"/>
      <c r="F64" s="261"/>
      <c r="G64" s="262">
        <f>SUBTOTAL(9,G55:H63)</f>
        <v>565952611</v>
      </c>
      <c r="H64" s="263"/>
      <c r="I64" s="264"/>
      <c r="J64" s="265"/>
    </row>
    <row r="65" spans="2:14" ht="27" customHeight="1" x14ac:dyDescent="0.45">
      <c r="B65" s="268"/>
      <c r="C65" s="269"/>
      <c r="D65" s="185" t="s">
        <v>349</v>
      </c>
      <c r="E65" s="260"/>
      <c r="F65" s="261"/>
      <c r="G65" s="262">
        <v>56387540</v>
      </c>
      <c r="H65" s="263"/>
      <c r="I65" s="264"/>
      <c r="J65" s="265"/>
    </row>
    <row r="66" spans="2:14" ht="27" customHeight="1" x14ac:dyDescent="0.45">
      <c r="B66" s="268"/>
      <c r="C66" s="269"/>
      <c r="D66" s="185" t="s">
        <v>350</v>
      </c>
      <c r="E66" s="260"/>
      <c r="F66" s="272"/>
      <c r="G66" s="262">
        <v>4223000</v>
      </c>
      <c r="H66" s="263"/>
      <c r="I66" s="275"/>
      <c r="J66" s="276"/>
    </row>
    <row r="67" spans="2:14" ht="27" customHeight="1" x14ac:dyDescent="0.45">
      <c r="B67" s="268"/>
      <c r="C67" s="269"/>
      <c r="D67" s="185" t="s">
        <v>275</v>
      </c>
      <c r="E67" s="260"/>
      <c r="F67" s="261"/>
      <c r="G67" s="262">
        <f>SUBTOTAL(9,G65:H66)</f>
        <v>60610540</v>
      </c>
      <c r="H67" s="263"/>
      <c r="I67" s="264"/>
      <c r="J67" s="265"/>
    </row>
    <row r="68" spans="2:14" ht="27" customHeight="1" x14ac:dyDescent="0.45">
      <c r="B68" s="268"/>
      <c r="C68" s="269"/>
      <c r="D68" s="185" t="s">
        <v>383</v>
      </c>
      <c r="E68" s="260" t="s">
        <v>385</v>
      </c>
      <c r="F68" s="261"/>
      <c r="G68" s="262">
        <v>3408000</v>
      </c>
      <c r="H68" s="263"/>
      <c r="I68" s="264"/>
      <c r="J68" s="265"/>
    </row>
    <row r="69" spans="2:14" ht="27" customHeight="1" x14ac:dyDescent="0.45">
      <c r="B69" s="268"/>
      <c r="C69" s="269"/>
      <c r="D69" s="185" t="s">
        <v>384</v>
      </c>
      <c r="E69" s="260" t="s">
        <v>386</v>
      </c>
      <c r="F69" s="261"/>
      <c r="G69" s="262">
        <v>6500</v>
      </c>
      <c r="H69" s="263"/>
      <c r="I69" s="264"/>
      <c r="J69" s="265"/>
    </row>
    <row r="70" spans="2:14" ht="27" customHeight="1" x14ac:dyDescent="0.45">
      <c r="B70" s="268"/>
      <c r="C70" s="269"/>
      <c r="D70" s="185" t="s">
        <v>376</v>
      </c>
      <c r="E70" s="260"/>
      <c r="F70" s="261"/>
      <c r="G70" s="262">
        <f>SUBTOTAL(9,G68:H69)</f>
        <v>3414500</v>
      </c>
      <c r="H70" s="263"/>
      <c r="I70" s="264"/>
      <c r="J70" s="265"/>
    </row>
    <row r="71" spans="2:14" ht="27" customHeight="1" x14ac:dyDescent="0.45">
      <c r="B71" s="268"/>
      <c r="C71" s="269"/>
      <c r="D71" s="185" t="s">
        <v>377</v>
      </c>
      <c r="E71" s="260" t="s">
        <v>295</v>
      </c>
      <c r="F71" s="261"/>
      <c r="G71" s="262">
        <v>10800</v>
      </c>
      <c r="H71" s="263"/>
      <c r="I71" s="264"/>
      <c r="J71" s="265"/>
    </row>
    <row r="72" spans="2:14" ht="27" customHeight="1" x14ac:dyDescent="0.45">
      <c r="B72" s="268"/>
      <c r="C72" s="269"/>
      <c r="D72" s="185" t="s">
        <v>378</v>
      </c>
      <c r="E72" s="260" t="s">
        <v>351</v>
      </c>
      <c r="F72" s="261"/>
      <c r="G72" s="262">
        <v>3000</v>
      </c>
      <c r="H72" s="263"/>
      <c r="I72" s="264"/>
      <c r="J72" s="265"/>
    </row>
    <row r="73" spans="2:14" ht="27" customHeight="1" x14ac:dyDescent="0.45">
      <c r="B73" s="268"/>
      <c r="C73" s="269"/>
      <c r="D73" s="185" t="s">
        <v>280</v>
      </c>
      <c r="E73" s="260"/>
      <c r="F73" s="261"/>
      <c r="G73" s="262">
        <f>SUBTOTAL(9,G71:H72)</f>
        <v>13800</v>
      </c>
      <c r="H73" s="263"/>
      <c r="I73" s="264"/>
      <c r="J73" s="265"/>
    </row>
    <row r="74" spans="2:14" ht="27" customHeight="1" x14ac:dyDescent="0.45">
      <c r="B74" s="268"/>
      <c r="C74" s="269"/>
      <c r="D74" s="185" t="s">
        <v>279</v>
      </c>
      <c r="E74" s="260"/>
      <c r="F74" s="261"/>
      <c r="G74" s="283">
        <f>-104316000-8967220</f>
        <v>-113283220</v>
      </c>
      <c r="H74" s="284"/>
      <c r="I74" s="264"/>
      <c r="J74" s="265"/>
    </row>
    <row r="75" spans="2:14" ht="27" customHeight="1" x14ac:dyDescent="0.45">
      <c r="B75" s="268"/>
      <c r="C75" s="269"/>
      <c r="D75" s="185" t="s">
        <v>278</v>
      </c>
      <c r="E75" s="260"/>
      <c r="F75" s="261"/>
      <c r="G75" s="283">
        <f>SUBTOTAL(9,G74)</f>
        <v>-113283220</v>
      </c>
      <c r="H75" s="284"/>
      <c r="I75" s="264"/>
      <c r="J75" s="265"/>
    </row>
    <row r="76" spans="2:14" ht="27" customHeight="1" x14ac:dyDescent="0.45">
      <c r="B76" s="270"/>
      <c r="C76" s="271"/>
      <c r="D76" s="186" t="s">
        <v>253</v>
      </c>
      <c r="E76" s="279"/>
      <c r="F76" s="280"/>
      <c r="G76" s="262">
        <f>SUBTOTAL(9,G7:H75)</f>
        <v>2501072016</v>
      </c>
      <c r="H76" s="263"/>
      <c r="I76" s="279"/>
      <c r="J76" s="280"/>
    </row>
    <row r="77" spans="2:14" ht="24.95" customHeight="1" x14ac:dyDescent="0.45">
      <c r="B77" s="275" t="s">
        <v>45</v>
      </c>
      <c r="C77" s="276"/>
      <c r="D77" s="98"/>
      <c r="E77" s="279"/>
      <c r="F77" s="280"/>
      <c r="G77" s="281">
        <v>2501072016</v>
      </c>
      <c r="H77" s="282"/>
      <c r="I77" s="279"/>
      <c r="J77" s="280"/>
      <c r="N77" t="str">
        <f>IF(G77=(G6+G76),"OK","NG")</f>
        <v>OK</v>
      </c>
    </row>
    <row r="78" spans="2:14" ht="3.75" customHeight="1" x14ac:dyDescent="0.45"/>
    <row r="79" spans="2:14" ht="12" customHeight="1" x14ac:dyDescent="0.45"/>
  </sheetData>
  <mergeCells count="227">
    <mergeCell ref="E74:F74"/>
    <mergeCell ref="G74:H74"/>
    <mergeCell ref="I74:J74"/>
    <mergeCell ref="E51:F51"/>
    <mergeCell ref="G51:H51"/>
    <mergeCell ref="I51:J51"/>
    <mergeCell ref="E48:F48"/>
    <mergeCell ref="G48:H48"/>
    <mergeCell ref="I48:J48"/>
    <mergeCell ref="G53:H53"/>
    <mergeCell ref="I53:J53"/>
    <mergeCell ref="E54:F54"/>
    <mergeCell ref="G54:H54"/>
    <mergeCell ref="I54:J54"/>
    <mergeCell ref="E67:F67"/>
    <mergeCell ref="G67:H67"/>
    <mergeCell ref="I67:J67"/>
    <mergeCell ref="E49:F49"/>
    <mergeCell ref="E60:F60"/>
    <mergeCell ref="G60:H60"/>
    <mergeCell ref="I60:J60"/>
    <mergeCell ref="E63:F63"/>
    <mergeCell ref="G63:H63"/>
    <mergeCell ref="I63:J63"/>
    <mergeCell ref="E50:F50"/>
    <mergeCell ref="G50:H50"/>
    <mergeCell ref="I50:J50"/>
    <mergeCell ref="E58:F58"/>
    <mergeCell ref="G58:H58"/>
    <mergeCell ref="I58:J58"/>
    <mergeCell ref="E52:F52"/>
    <mergeCell ref="G52:H52"/>
    <mergeCell ref="I52:J52"/>
    <mergeCell ref="E64:F64"/>
    <mergeCell ref="G64:H64"/>
    <mergeCell ref="E65:F65"/>
    <mergeCell ref="G65:H65"/>
    <mergeCell ref="I65:J65"/>
    <mergeCell ref="I64:J64"/>
    <mergeCell ref="E61:F61"/>
    <mergeCell ref="G61:H61"/>
    <mergeCell ref="I61:J61"/>
    <mergeCell ref="E62:F62"/>
    <mergeCell ref="G62:H62"/>
    <mergeCell ref="I62:J62"/>
    <mergeCell ref="E45:F45"/>
    <mergeCell ref="G45:H45"/>
    <mergeCell ref="I45:J45"/>
    <mergeCell ref="E59:F59"/>
    <mergeCell ref="G59:H59"/>
    <mergeCell ref="E55:F55"/>
    <mergeCell ref="G55:H55"/>
    <mergeCell ref="I55:J55"/>
    <mergeCell ref="E56:F56"/>
    <mergeCell ref="G56:H56"/>
    <mergeCell ref="I56:J56"/>
    <mergeCell ref="E57:F57"/>
    <mergeCell ref="G57:H57"/>
    <mergeCell ref="I57:J57"/>
    <mergeCell ref="G49:H49"/>
    <mergeCell ref="I49:J49"/>
    <mergeCell ref="E53:F53"/>
    <mergeCell ref="I59:J59"/>
    <mergeCell ref="E46:F46"/>
    <mergeCell ref="G46:H46"/>
    <mergeCell ref="I46:J46"/>
    <mergeCell ref="E47:F47"/>
    <mergeCell ref="G47:H47"/>
    <mergeCell ref="I47:J47"/>
    <mergeCell ref="E37:F37"/>
    <mergeCell ref="G37:H37"/>
    <mergeCell ref="G39:H39"/>
    <mergeCell ref="E40:F40"/>
    <mergeCell ref="G40:H40"/>
    <mergeCell ref="I32:J32"/>
    <mergeCell ref="G32:H32"/>
    <mergeCell ref="I29:J29"/>
    <mergeCell ref="G29:H29"/>
    <mergeCell ref="E33:F33"/>
    <mergeCell ref="G33:H33"/>
    <mergeCell ref="G6:H6"/>
    <mergeCell ref="E5:F5"/>
    <mergeCell ref="G5:H5"/>
    <mergeCell ref="I5:J5"/>
    <mergeCell ref="B5:C6"/>
    <mergeCell ref="E6:F6"/>
    <mergeCell ref="I6:J6"/>
    <mergeCell ref="I3:J3"/>
    <mergeCell ref="B4:C4"/>
    <mergeCell ref="E4:F4"/>
    <mergeCell ref="G4:H4"/>
    <mergeCell ref="I4:J4"/>
    <mergeCell ref="E7:F7"/>
    <mergeCell ref="G7:H7"/>
    <mergeCell ref="I7:J7"/>
    <mergeCell ref="E11:F11"/>
    <mergeCell ref="G11:H11"/>
    <mergeCell ref="I11:J11"/>
    <mergeCell ref="E12:F12"/>
    <mergeCell ref="G12:H12"/>
    <mergeCell ref="I12:J12"/>
    <mergeCell ref="E10:F10"/>
    <mergeCell ref="G10:H10"/>
    <mergeCell ref="I10:J10"/>
    <mergeCell ref="E9:F9"/>
    <mergeCell ref="G9:H9"/>
    <mergeCell ref="I9:J9"/>
    <mergeCell ref="E8:F8"/>
    <mergeCell ref="G8:H8"/>
    <mergeCell ref="I8:J8"/>
    <mergeCell ref="B77:C77"/>
    <mergeCell ref="E77:F77"/>
    <mergeCell ref="I77:J77"/>
    <mergeCell ref="G77:H77"/>
    <mergeCell ref="G76:H76"/>
    <mergeCell ref="E35:F35"/>
    <mergeCell ref="I35:J35"/>
    <mergeCell ref="G35:H35"/>
    <mergeCell ref="E75:F75"/>
    <mergeCell ref="E76:F76"/>
    <mergeCell ref="I76:J76"/>
    <mergeCell ref="G75:H75"/>
    <mergeCell ref="I75:J75"/>
    <mergeCell ref="E41:F41"/>
    <mergeCell ref="G41:H41"/>
    <mergeCell ref="E42:F42"/>
    <mergeCell ref="G42:H42"/>
    <mergeCell ref="I41:J41"/>
    <mergeCell ref="I42:J42"/>
    <mergeCell ref="E72:F72"/>
    <mergeCell ref="G72:H72"/>
    <mergeCell ref="I72:J72"/>
    <mergeCell ref="E73:F73"/>
    <mergeCell ref="G73:H73"/>
    <mergeCell ref="I13:J13"/>
    <mergeCell ref="E14:F14"/>
    <mergeCell ref="G14:H14"/>
    <mergeCell ref="I14:J14"/>
    <mergeCell ref="E15:F15"/>
    <mergeCell ref="G15:H15"/>
    <mergeCell ref="I15:J15"/>
    <mergeCell ref="E16:F16"/>
    <mergeCell ref="G16:H16"/>
    <mergeCell ref="I16:J16"/>
    <mergeCell ref="E13:F13"/>
    <mergeCell ref="G13:H13"/>
    <mergeCell ref="E17:F17"/>
    <mergeCell ref="G17:H17"/>
    <mergeCell ref="I17:J17"/>
    <mergeCell ref="E18:F18"/>
    <mergeCell ref="G18:H18"/>
    <mergeCell ref="I18:J18"/>
    <mergeCell ref="E19:F19"/>
    <mergeCell ref="G19:H19"/>
    <mergeCell ref="I19:J19"/>
    <mergeCell ref="E20:F20"/>
    <mergeCell ref="G20:H20"/>
    <mergeCell ref="I20:J20"/>
    <mergeCell ref="E21:F21"/>
    <mergeCell ref="G21:H21"/>
    <mergeCell ref="I21:J21"/>
    <mergeCell ref="E22:F22"/>
    <mergeCell ref="G22:H22"/>
    <mergeCell ref="E66:F66"/>
    <mergeCell ref="G66:H66"/>
    <mergeCell ref="I66:J66"/>
    <mergeCell ref="I33:J33"/>
    <mergeCell ref="E36:F36"/>
    <mergeCell ref="G36:H36"/>
    <mergeCell ref="I39:J39"/>
    <mergeCell ref="I44:J44"/>
    <mergeCell ref="E29:F29"/>
    <mergeCell ref="E30:F30"/>
    <mergeCell ref="G30:H30"/>
    <mergeCell ref="I30:J30"/>
    <mergeCell ref="I40:J40"/>
    <mergeCell ref="E31:F31"/>
    <mergeCell ref="E38:F38"/>
    <mergeCell ref="G38:H38"/>
    <mergeCell ref="G69:H69"/>
    <mergeCell ref="I22:J22"/>
    <mergeCell ref="E23:F23"/>
    <mergeCell ref="G23:H23"/>
    <mergeCell ref="I23:J23"/>
    <mergeCell ref="E24:F24"/>
    <mergeCell ref="G24:H24"/>
    <mergeCell ref="I24:J24"/>
    <mergeCell ref="I43:J43"/>
    <mergeCell ref="E43:F43"/>
    <mergeCell ref="G43:H43"/>
    <mergeCell ref="E44:F44"/>
    <mergeCell ref="G44:H44"/>
    <mergeCell ref="G31:H31"/>
    <mergeCell ref="I31:J31"/>
    <mergeCell ref="E34:F34"/>
    <mergeCell ref="G34:H34"/>
    <mergeCell ref="I34:J34"/>
    <mergeCell ref="I69:J69"/>
    <mergeCell ref="I38:J38"/>
    <mergeCell ref="E39:F39"/>
    <mergeCell ref="E32:F32"/>
    <mergeCell ref="I36:J36"/>
    <mergeCell ref="I37:J37"/>
    <mergeCell ref="E71:F71"/>
    <mergeCell ref="G71:H71"/>
    <mergeCell ref="I71:J71"/>
    <mergeCell ref="E70:F70"/>
    <mergeCell ref="G70:H70"/>
    <mergeCell ref="I70:J70"/>
    <mergeCell ref="I73:J73"/>
    <mergeCell ref="B7:C76"/>
    <mergeCell ref="E28:F28"/>
    <mergeCell ref="G28:H28"/>
    <mergeCell ref="I28:J28"/>
    <mergeCell ref="E68:F68"/>
    <mergeCell ref="G68:H68"/>
    <mergeCell ref="I68:J68"/>
    <mergeCell ref="E25:F25"/>
    <mergeCell ref="G25:H25"/>
    <mergeCell ref="I25:J25"/>
    <mergeCell ref="E26:F26"/>
    <mergeCell ref="G26:H26"/>
    <mergeCell ref="I26:J26"/>
    <mergeCell ref="E27:F27"/>
    <mergeCell ref="G27:H27"/>
    <mergeCell ref="I27:J27"/>
    <mergeCell ref="E69:F69"/>
  </mergeCells>
  <phoneticPr fontId="3"/>
  <printOptions horizontalCentered="1"/>
  <pageMargins left="0.19685039370078741" right="0.19685039370078741" top="0.15748031496062992" bottom="0.15748031496062992" header="0.31496062992125984" footer="0.31496062992125984"/>
  <pageSetup paperSize="9" scale="87" fitToHeight="3" orientation="landscape" r:id="rId1"/>
  <rowBreaks count="1" manualBreakCount="1">
    <brk id="4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有形固定資産</vt:lpstr>
      <vt:lpstr>投資及び出資金</vt:lpstr>
      <vt:lpstr>基金</vt:lpstr>
      <vt:lpstr>貸付金</vt:lpstr>
      <vt:lpstr>未収金及び長期延滞債権</vt:lpstr>
      <vt:lpstr>地方債（借入先別）</vt:lpstr>
      <vt:lpstr>地方債（利率別など）</vt:lpstr>
      <vt:lpstr>引当金</vt:lpstr>
      <vt:lpstr>補助金</vt:lpstr>
      <vt:lpstr>財源明細</vt:lpstr>
      <vt:lpstr>財源情報明細</vt:lpstr>
      <vt:lpstr>資金明細</vt:lpstr>
      <vt:lpstr>引当金!Print_Area</vt:lpstr>
      <vt:lpstr>基金!Print_Area</vt:lpstr>
      <vt:lpstr>財源情報明細!Print_Area</vt:lpstr>
      <vt:lpstr>財源明細!Print_Area</vt:lpstr>
      <vt:lpstr>貸付金!Print_Area</vt:lpstr>
      <vt:lpstr>'地方債（借入先別）'!Print_Area</vt:lpstr>
      <vt:lpstr>'地方債（利率別など）'!Print_Area</vt:lpstr>
      <vt:lpstr>投資及び出資金!Print_Area</vt:lpstr>
      <vt:lpstr>補助金!Print_Area</vt:lpstr>
      <vt:lpstr>未収金及び長期延滞債権!Print_Area</vt:lpstr>
      <vt:lpstr>有形固定資産!Print_Area</vt:lpstr>
      <vt:lpstr>財源明細!Print_Titles</vt:lpstr>
      <vt:lpstr>投資及び出資金!Print_Titles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dc:creator>
  <cp:lastModifiedBy>仁美 飯田</cp:lastModifiedBy>
  <cp:lastPrinted>2026-03-22T01:27:28Z</cp:lastPrinted>
  <dcterms:created xsi:type="dcterms:W3CDTF">2018-03-14T03:09:03Z</dcterms:created>
  <dcterms:modified xsi:type="dcterms:W3CDTF">2026-03-22T01:28:25Z</dcterms:modified>
</cp:coreProperties>
</file>