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ax.lc\public\05 委員会・プロジェクト\039 公会計グループ\410_統一モデル財務書類\412_自治体\6900_【青森県】大間町\R07年度\99_納品物△\１．一般会計等の財務書類（円単位）△\"/>
    </mc:Choice>
  </mc:AlternateContent>
  <xr:revisionPtr revIDLastSave="0" documentId="13_ncr:1_{90650B92-9DD6-44A6-9363-314481F73E1A}" xr6:coauthVersionLast="47" xr6:coauthVersionMax="47" xr10:uidLastSave="{00000000-0000-0000-0000-000000000000}"/>
  <bookViews>
    <workbookView xWindow="-28905" yWindow="16260" windowWidth="14610" windowHeight="15585" tabRatio="594" firstSheet="2" activeTab="10" xr2:uid="{00000000-000D-0000-FFFF-FFFF00000000}"/>
  </bookViews>
  <sheets>
    <sheet name="有形固定資産" sheetId="7" r:id="rId1"/>
    <sheet name="投資及び出資金" sheetId="8" r:id="rId2"/>
    <sheet name="基金" sheetId="9" r:id="rId3"/>
    <sheet name="貸付金" sheetId="10" r:id="rId4"/>
    <sheet name="未収金及び長期延滞債権" sheetId="11" r:id="rId5"/>
    <sheet name="地方債（借入先別）" sheetId="12" r:id="rId6"/>
    <sheet name="地方債（利率別など）" sheetId="13" r:id="rId7"/>
    <sheet name="引当金" sheetId="14" r:id="rId8"/>
    <sheet name="補助金 " sheetId="19" r:id="rId9"/>
    <sheet name="財源明細" sheetId="16" r:id="rId10"/>
    <sheet name="財源情報明細" sheetId="17" r:id="rId11"/>
    <sheet name="資金明細" sheetId="18" r:id="rId12"/>
  </sheets>
  <definedNames>
    <definedName name="_xlnm.Print_Area" localSheetId="7">引当金!$A$1:$H$8</definedName>
    <definedName name="_xlnm.Print_Area" localSheetId="2">基金!$B$1:$K$26</definedName>
    <definedName name="_xlnm.Print_Area" localSheetId="10">財源情報明細!$B$1:$I$10</definedName>
    <definedName name="_xlnm.Print_Area" localSheetId="9">財源明細!$A$1:$F$20</definedName>
    <definedName name="_xlnm.Print_Area" localSheetId="3">貸付金!$B$1:$I$25</definedName>
    <definedName name="_xlnm.Print_Area" localSheetId="5">'地方債（借入先別）'!$A$1:$M$19</definedName>
    <definedName name="_xlnm.Print_Area" localSheetId="6">'地方債（利率別など）'!$A$1:$K$18</definedName>
    <definedName name="_xlnm.Print_Area" localSheetId="1">投資及び出資金!$B$1:$N$39</definedName>
    <definedName name="_xlnm.Print_Area" localSheetId="8">'補助金 '!$A$1:$K$46</definedName>
    <definedName name="_xlnm.Print_Area" localSheetId="4">未収金及び長期延滞債権!$A$1:$H$25</definedName>
    <definedName name="_xlnm.Print_Area" localSheetId="0">有形固定資産!$A$1:$U$51</definedName>
    <definedName name="_xlnm.Print_Titles" localSheetId="1">投資及び出資金!$16:$16</definedName>
    <definedName name="_xlnm.Print_Titles" localSheetId="8">'補助金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17" l="1"/>
  <c r="F15" i="16"/>
  <c r="N46" i="19"/>
  <c r="G45" i="19"/>
  <c r="H7" i="17" l="1"/>
  <c r="I10" i="16"/>
  <c r="I14" i="16"/>
  <c r="F9" i="16"/>
  <c r="F14" i="16"/>
  <c r="F18" i="16"/>
  <c r="I18" i="16" s="1"/>
  <c r="F19" i="16" l="1"/>
  <c r="D21" i="10"/>
  <c r="D24" i="9"/>
  <c r="H9" i="9"/>
  <c r="N9" i="9" s="1"/>
  <c r="I21" i="9"/>
  <c r="I26" i="8"/>
  <c r="J26" i="8"/>
  <c r="J12" i="8"/>
  <c r="G12" i="8"/>
  <c r="L42" i="7" l="1"/>
  <c r="G6" i="14"/>
  <c r="G5" i="14"/>
  <c r="D7" i="14"/>
  <c r="E7" i="14"/>
  <c r="F7" i="14"/>
  <c r="C7" i="14"/>
  <c r="C10" i="18"/>
  <c r="F20" i="16"/>
  <c r="E5" i="17"/>
  <c r="G7" i="14" l="1"/>
  <c r="C21" i="12"/>
  <c r="D13" i="11"/>
  <c r="D18" i="11"/>
  <c r="I28" i="8"/>
  <c r="H6" i="9"/>
  <c r="H7" i="9"/>
  <c r="H8" i="9"/>
  <c r="H10" i="9"/>
  <c r="H11" i="9"/>
  <c r="H12" i="9"/>
  <c r="H13" i="9"/>
  <c r="H14" i="9"/>
  <c r="H15" i="9"/>
  <c r="H16" i="9"/>
  <c r="H17" i="9"/>
  <c r="H18" i="9"/>
  <c r="H19" i="9"/>
  <c r="H20" i="9"/>
  <c r="H21" i="9"/>
  <c r="D23" i="11" l="1"/>
  <c r="G6" i="19"/>
  <c r="C8" i="12"/>
  <c r="C9" i="12"/>
  <c r="C10" i="12"/>
  <c r="C11" i="12"/>
  <c r="C12" i="12"/>
  <c r="C14" i="12"/>
  <c r="C15" i="12"/>
  <c r="C16" i="12"/>
  <c r="C17" i="12"/>
  <c r="C7" i="12"/>
  <c r="O7" i="12" s="1"/>
  <c r="L36" i="8"/>
  <c r="L35" i="8"/>
  <c r="L34" i="8"/>
  <c r="L33" i="8"/>
  <c r="L32" i="8"/>
  <c r="L31" i="8"/>
  <c r="L30" i="8"/>
  <c r="L29" i="8"/>
  <c r="L28" i="8"/>
  <c r="L27" i="8"/>
  <c r="L26" i="8"/>
  <c r="L25" i="8"/>
  <c r="L24" i="8"/>
  <c r="L23" i="8"/>
  <c r="L22" i="8"/>
  <c r="L21" i="8"/>
  <c r="L18" i="8"/>
  <c r="F32" i="7"/>
  <c r="B5" i="13" l="1"/>
  <c r="B11" i="13"/>
  <c r="E18" i="12"/>
  <c r="D18" i="12"/>
  <c r="C18" i="12"/>
  <c r="C22" i="12" s="1"/>
  <c r="C20" i="12" l="1"/>
  <c r="G7" i="17" l="1"/>
  <c r="D24" i="11" l="1"/>
  <c r="C18" i="11"/>
  <c r="N11" i="13" l="1"/>
  <c r="O17" i="12"/>
  <c r="O15" i="12"/>
  <c r="G18" i="12"/>
  <c r="H18" i="12"/>
  <c r="I18" i="12"/>
  <c r="J18" i="12"/>
  <c r="K18" i="12"/>
  <c r="L18" i="12"/>
  <c r="F18" i="12"/>
  <c r="C13" i="11"/>
  <c r="C23" i="11" s="1"/>
  <c r="M37" i="8" l="1"/>
  <c r="D37" i="8"/>
  <c r="E37" i="8"/>
  <c r="F37" i="8"/>
  <c r="H37" i="8"/>
  <c r="K37" i="8"/>
  <c r="L37" i="8"/>
  <c r="G32" i="8"/>
  <c r="G33" i="8"/>
  <c r="G34" i="8"/>
  <c r="G35" i="8"/>
  <c r="G36" i="8"/>
  <c r="G31" i="8"/>
  <c r="G30" i="8"/>
  <c r="G29" i="8"/>
  <c r="G28" i="8"/>
  <c r="J28" i="8" s="1"/>
  <c r="G27" i="8"/>
  <c r="G26" i="8"/>
  <c r="G25" i="8"/>
  <c r="G24" i="8"/>
  <c r="G23" i="8"/>
  <c r="G22" i="8"/>
  <c r="G21" i="8"/>
  <c r="G18" i="8"/>
  <c r="J18" i="8" s="1"/>
  <c r="G11" i="8"/>
  <c r="J11" i="8" s="1"/>
  <c r="L19" i="7"/>
  <c r="G37" i="8" l="1"/>
  <c r="I22" i="8"/>
  <c r="J22" i="8" s="1"/>
  <c r="I24" i="8"/>
  <c r="J24" i="8" s="1"/>
  <c r="I25" i="8"/>
  <c r="J25" i="8" s="1"/>
  <c r="I27" i="8"/>
  <c r="I29" i="8"/>
  <c r="J29" i="8" s="1"/>
  <c r="I30" i="8"/>
  <c r="J30" i="8" s="1"/>
  <c r="I31" i="8"/>
  <c r="J31" i="8" s="1"/>
  <c r="I36" i="8"/>
  <c r="J36" i="8" s="1"/>
  <c r="I21" i="8"/>
  <c r="J21" i="8" s="1"/>
  <c r="J27" i="8" l="1"/>
  <c r="J37" i="8" s="1"/>
  <c r="I37" i="8"/>
  <c r="G6" i="17"/>
  <c r="T35" i="7" l="1"/>
  <c r="T36" i="7"/>
  <c r="T37" i="7"/>
  <c r="T38" i="7"/>
  <c r="T39" i="7"/>
  <c r="T40" i="7"/>
  <c r="T41" i="7"/>
  <c r="T43" i="7"/>
  <c r="T44" i="7"/>
  <c r="T45" i="7"/>
  <c r="T46" i="7"/>
  <c r="T47" i="7"/>
  <c r="T48" i="7"/>
  <c r="T33" i="7"/>
  <c r="H42" i="7"/>
  <c r="J42" i="7"/>
  <c r="N42" i="7"/>
  <c r="P42" i="7"/>
  <c r="R42" i="7"/>
  <c r="F42" i="7"/>
  <c r="P32" i="7"/>
  <c r="P49" i="7" s="1"/>
  <c r="R32" i="7"/>
  <c r="R49" i="7" s="1"/>
  <c r="N32" i="7"/>
  <c r="J32" i="7"/>
  <c r="L32" i="7"/>
  <c r="H32" i="7"/>
  <c r="D42" i="7"/>
  <c r="D32" i="7"/>
  <c r="J25" i="7"/>
  <c r="P25" i="7" s="1"/>
  <c r="J24" i="7"/>
  <c r="P24" i="7" s="1"/>
  <c r="J23" i="7"/>
  <c r="P23" i="7" s="1"/>
  <c r="J22" i="7"/>
  <c r="P22" i="7" s="1"/>
  <c r="J21" i="7"/>
  <c r="P21" i="7" s="1"/>
  <c r="J20" i="7"/>
  <c r="P20" i="7" s="1"/>
  <c r="J11" i="7"/>
  <c r="P11" i="7" s="1"/>
  <c r="J12" i="7"/>
  <c r="J13" i="7"/>
  <c r="P13" i="7" s="1"/>
  <c r="J14" i="7"/>
  <c r="P14" i="7" s="1"/>
  <c r="J15" i="7"/>
  <c r="P15" i="7" s="1"/>
  <c r="J16" i="7"/>
  <c r="P16" i="7" s="1"/>
  <c r="J17" i="7"/>
  <c r="P17" i="7" s="1"/>
  <c r="J18" i="7"/>
  <c r="P18" i="7" s="1"/>
  <c r="J10" i="7"/>
  <c r="P10" i="7" s="1"/>
  <c r="F19" i="7"/>
  <c r="H19" i="7"/>
  <c r="N19" i="7"/>
  <c r="F9" i="7"/>
  <c r="H9" i="7"/>
  <c r="L9" i="7"/>
  <c r="N9" i="7"/>
  <c r="D19" i="7"/>
  <c r="D9" i="7"/>
  <c r="T42" i="7" l="1"/>
  <c r="D26" i="7"/>
  <c r="N49" i="7"/>
  <c r="L49" i="7"/>
  <c r="J49" i="7"/>
  <c r="H49" i="7"/>
  <c r="F49" i="7"/>
  <c r="D49" i="7"/>
  <c r="H26" i="7"/>
  <c r="J19" i="7"/>
  <c r="J9" i="7"/>
  <c r="P19" i="7"/>
  <c r="T32" i="7"/>
  <c r="N26" i="7"/>
  <c r="L26" i="7"/>
  <c r="F26" i="7"/>
  <c r="P12" i="7"/>
  <c r="P9" i="7" s="1"/>
  <c r="D9" i="17"/>
  <c r="O12" i="12"/>
  <c r="T49" i="7" l="1"/>
  <c r="J26" i="7"/>
  <c r="P26" i="7"/>
  <c r="N19" i="9"/>
  <c r="N20" i="9"/>
  <c r="N21" i="9"/>
  <c r="E24" i="9"/>
  <c r="F24" i="9"/>
  <c r="G24" i="9"/>
  <c r="T34" i="7" l="1"/>
  <c r="H13" i="8" l="1"/>
  <c r="E13" i="8"/>
  <c r="F13" i="8"/>
  <c r="H13" i="11" l="1"/>
  <c r="G18" i="11"/>
  <c r="H18" i="11"/>
  <c r="G13" i="11"/>
  <c r="G23" i="11" s="1"/>
  <c r="C8" i="11"/>
  <c r="D8" i="11"/>
  <c r="G8" i="11"/>
  <c r="H8" i="11"/>
  <c r="C5" i="11"/>
  <c r="D5" i="11"/>
  <c r="D11" i="11" s="1"/>
  <c r="G5" i="11"/>
  <c r="G11" i="11" s="1"/>
  <c r="H5" i="11"/>
  <c r="H11" i="11" s="1"/>
  <c r="C11" i="11"/>
  <c r="J13" i="8"/>
  <c r="G13" i="8"/>
  <c r="H23" i="11" l="1"/>
  <c r="D20" i="12"/>
  <c r="O8" i="12"/>
  <c r="O9" i="12"/>
  <c r="O10" i="12"/>
  <c r="O11" i="12"/>
  <c r="O13" i="12"/>
  <c r="O14" i="12"/>
  <c r="O16" i="12"/>
  <c r="D24" i="10" l="1"/>
  <c r="E24" i="10"/>
  <c r="F24" i="10"/>
  <c r="G24" i="10"/>
  <c r="H24" i="10"/>
  <c r="I24" i="10"/>
  <c r="N14" i="9"/>
  <c r="N15" i="9"/>
  <c r="N16" i="9"/>
  <c r="N5" i="13" l="1"/>
  <c r="K6" i="17"/>
  <c r="F5" i="17"/>
  <c r="G5" i="17" s="1"/>
  <c r="G9" i="17" s="1"/>
  <c r="K8" i="17"/>
  <c r="K7" i="17" l="1"/>
  <c r="K9" i="17"/>
  <c r="K5" i="17"/>
  <c r="O18" i="12"/>
  <c r="I24" i="9"/>
  <c r="N22" i="9"/>
  <c r="N17" i="9"/>
  <c r="N18" i="9"/>
  <c r="N13" i="9"/>
  <c r="N12" i="9"/>
  <c r="N23" i="9"/>
  <c r="N10" i="9"/>
  <c r="N7" i="9"/>
  <c r="N8" i="9"/>
  <c r="N11" i="9"/>
  <c r="C24" i="11" l="1"/>
  <c r="H24" i="11"/>
  <c r="G24" i="11"/>
  <c r="H5" i="9"/>
  <c r="N5" i="9" s="1"/>
  <c r="D13" i="8"/>
  <c r="L40" i="8" s="1"/>
  <c r="L13" i="8"/>
  <c r="J7" i="8"/>
  <c r="F7" i="8"/>
  <c r="D7" i="8"/>
  <c r="N6" i="9" l="1"/>
  <c r="H24" i="9"/>
  <c r="N24" i="9" s="1"/>
</calcChain>
</file>

<file path=xl/sharedStrings.xml><?xml version="1.0" encoding="utf-8"?>
<sst xmlns="http://schemas.openxmlformats.org/spreadsheetml/2006/main" count="430" uniqueCount="318">
  <si>
    <t>金額</t>
    <rPh sb="0" eb="2">
      <t>キンガク</t>
    </rPh>
    <phoneticPr fontId="3"/>
  </si>
  <si>
    <t>土地</t>
    <rPh sb="0" eb="2">
      <t>トチ</t>
    </rPh>
    <phoneticPr fontId="3"/>
  </si>
  <si>
    <t>その他</t>
    <rPh sb="2" eb="3">
      <t>ホカ</t>
    </rPh>
    <phoneticPr fontId="3"/>
  </si>
  <si>
    <t>有価証券</t>
    <rPh sb="0" eb="2">
      <t>ユウカ</t>
    </rPh>
    <rPh sb="2" eb="4">
      <t>ショウケン</t>
    </rPh>
    <phoneticPr fontId="3"/>
  </si>
  <si>
    <t>長期貸付金</t>
    <rPh sb="0" eb="2">
      <t>チョウキ</t>
    </rPh>
    <rPh sb="2" eb="5">
      <t>カシツケキン</t>
    </rPh>
    <phoneticPr fontId="3"/>
  </si>
  <si>
    <t>現金預金</t>
    <rPh sb="0" eb="2">
      <t>ゲンキン</t>
    </rPh>
    <rPh sb="2" eb="4">
      <t>ヨキン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</si>
  <si>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</si>
  <si>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</si>
  <si>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合計</t>
    <rPh sb="0" eb="2">
      <t>ゴウケイ</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</si>
  <si>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</si>
  <si>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</si>
  <si>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【様式第５号】</t>
    <rPh sb="1" eb="3">
      <t>ヨウシキ</t>
    </rPh>
    <rPh sb="3" eb="4">
      <t>ダイ</t>
    </rPh>
    <rPh sb="5" eb="6">
      <t>ゴウ</t>
    </rPh>
    <phoneticPr fontId="11"/>
  </si>
  <si>
    <t>附属明細書</t>
    <rPh sb="0" eb="2">
      <t>フゾク</t>
    </rPh>
    <rPh sb="2" eb="5">
      <t>メイサイショ</t>
    </rPh>
    <phoneticPr fontId="11"/>
  </si>
  <si>
    <t>１．貸借対照表の内容に関する明細</t>
    <rPh sb="2" eb="4">
      <t>タイシャク</t>
    </rPh>
    <rPh sb="4" eb="7">
      <t>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</si>
  <si>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</si>
  <si>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①有形固定資産の明細</t>
    <rPh sb="1" eb="3">
      <t>ユウケイ</t>
    </rPh>
    <rPh sb="3" eb="5">
      <t>コテイ</t>
    </rPh>
    <rPh sb="5" eb="7">
      <t>シサン</t>
    </rPh>
    <rPh sb="8" eb="10">
      <t>メイサイ</t>
    </rPh>
    <phoneticPr fontId="11"/>
  </si>
  <si>
    <t>区分</t>
    <rPh sb="0" eb="2">
      <t>クブン</t>
    </rPh>
    <phoneticPr fontId="11"/>
  </si>
  <si>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</si>
  <si>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</si>
  <si>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</si>
  <si>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</si>
  <si>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</si>
  <si>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</si>
  <si>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11"/>
  </si>
  <si>
    <t xml:space="preserve"> 事業用資産</t>
    <rPh sb="1" eb="4">
      <t>ジギョウヨウ</t>
    </rPh>
    <rPh sb="4" eb="6">
      <t>シサン</t>
    </rPh>
    <phoneticPr fontId="11"/>
  </si>
  <si>
    <t>　  土地</t>
    <rPh sb="3" eb="5">
      <t>トチ</t>
    </rPh>
    <phoneticPr fontId="3"/>
  </si>
  <si>
    <t>　　立木竹</t>
    <rPh sb="2" eb="4">
      <t>タチキ</t>
    </rPh>
    <rPh sb="4" eb="5">
      <t>タケ</t>
    </rPh>
    <phoneticPr fontId="11"/>
  </si>
  <si>
    <t>　　建物</t>
    <rPh sb="2" eb="4">
      <t>タテモノ</t>
    </rPh>
    <phoneticPr fontId="3"/>
  </si>
  <si>
    <t>　　工作物</t>
    <rPh sb="2" eb="5">
      <t>コウサクブツ</t>
    </rPh>
    <phoneticPr fontId="3"/>
  </si>
  <si>
    <t>　　船舶</t>
    <rPh sb="2" eb="4">
      <t>センパク</t>
    </rPh>
    <phoneticPr fontId="11"/>
  </si>
  <si>
    <t>　　浮標等</t>
    <rPh sb="2" eb="4">
      <t>フヒョウ</t>
    </rPh>
    <rPh sb="4" eb="5">
      <t>ナド</t>
    </rPh>
    <phoneticPr fontId="11"/>
  </si>
  <si>
    <t>　　航空機</t>
    <rPh sb="2" eb="5">
      <t>コウクウキ</t>
    </rPh>
    <phoneticPr fontId="11"/>
  </si>
  <si>
    <t>　　その他</t>
    <rPh sb="4" eb="5">
      <t>タ</t>
    </rPh>
    <phoneticPr fontId="3"/>
  </si>
  <si>
    <t>　　建設仮勘定</t>
    <rPh sb="2" eb="4">
      <t>ケンセツ</t>
    </rPh>
    <rPh sb="4" eb="7">
      <t>カリカンジョウ</t>
    </rPh>
    <phoneticPr fontId="11"/>
  </si>
  <si>
    <t xml:space="preserve"> インフラ資産</t>
    <rPh sb="5" eb="7">
      <t>シサン</t>
    </rPh>
    <phoneticPr fontId="11"/>
  </si>
  <si>
    <t>　　土地</t>
    <rPh sb="2" eb="4">
      <t>トチ</t>
    </rPh>
    <phoneticPr fontId="3"/>
  </si>
  <si>
    <t>　　建物</t>
    <rPh sb="2" eb="4">
      <t>タテモノ</t>
    </rPh>
    <phoneticPr fontId="11"/>
  </si>
  <si>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</si>
  <si>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</si>
  <si>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11"/>
  </si>
  <si>
    <t>福祉</t>
    <rPh sb="0" eb="2">
      <t>フクシ</t>
    </rPh>
    <phoneticPr fontId="11"/>
  </si>
  <si>
    <t>環境衛生</t>
    <rPh sb="0" eb="2">
      <t>カンキョウ</t>
    </rPh>
    <rPh sb="2" eb="4">
      <t>エイセイ</t>
    </rPh>
    <phoneticPr fontId="11"/>
  </si>
  <si>
    <t>産業振興</t>
    <rPh sb="0" eb="2">
      <t>サンギョウ</t>
    </rPh>
    <rPh sb="2" eb="4">
      <t>シンコウ</t>
    </rPh>
    <phoneticPr fontId="11"/>
  </si>
  <si>
    <t>消防</t>
    <rPh sb="0" eb="2">
      <t>ショウボウ</t>
    </rPh>
    <phoneticPr fontId="11"/>
  </si>
  <si>
    <t>総務</t>
    <rPh sb="0" eb="2">
      <t>ソウム</t>
    </rPh>
    <phoneticPr fontId="11"/>
  </si>
  <si>
    <t>合計</t>
    <rPh sb="0" eb="2">
      <t>ゴウケイ</t>
    </rPh>
    <phoneticPr fontId="11"/>
  </si>
  <si>
    <t>③投資及び出資金の明細</t>
    <phoneticPr fontId="11"/>
  </si>
  <si>
    <t>市場価格のあるもの</t>
    <rPh sb="0" eb="2">
      <t>シジョウ</t>
    </rPh>
    <rPh sb="2" eb="4">
      <t>カカク</t>
    </rPh>
    <phoneticPr fontId="11"/>
  </si>
  <si>
    <t>銘柄名</t>
    <rPh sb="0" eb="2">
      <t>メイガラ</t>
    </rPh>
    <rPh sb="2" eb="3">
      <t>メイ</t>
    </rPh>
    <phoneticPr fontId="3"/>
  </si>
  <si>
    <t xml:space="preserve">
株数・口数など
（A）</t>
    <rPh sb="1" eb="3">
      <t>カブスウ</t>
    </rPh>
    <rPh sb="4" eb="5">
      <t>クチ</t>
    </rPh>
    <rPh sb="5" eb="6">
      <t>スウ</t>
    </rPh>
    <phoneticPr fontId="3"/>
  </si>
  <si>
    <t xml:space="preserve">
時価単価
（B）</t>
    <rPh sb="1" eb="3">
      <t>ジカ</t>
    </rPh>
    <rPh sb="3" eb="5">
      <t>タンカ</t>
    </rPh>
    <phoneticPr fontId="3"/>
  </si>
  <si>
    <t>貸借対照表計上額
（A）×（B)
（C)</t>
    <rPh sb="0" eb="2">
      <t>タイシャク</t>
    </rPh>
    <rPh sb="2" eb="5">
      <t>タイショウヒョウ</t>
    </rPh>
    <rPh sb="5" eb="8">
      <t>ケイジョウガク</t>
    </rPh>
    <phoneticPr fontId="3"/>
  </si>
  <si>
    <t xml:space="preserve">
取得単価
（D)</t>
    <rPh sb="1" eb="3">
      <t>シュトク</t>
    </rPh>
    <rPh sb="3" eb="5">
      <t>タンカ</t>
    </rPh>
    <phoneticPr fontId="3"/>
  </si>
  <si>
    <t>取得原価
（A）×（D)
（E)</t>
    <rPh sb="0" eb="2">
      <t>シュトク</t>
    </rPh>
    <rPh sb="2" eb="4">
      <t>ゲンカ</t>
    </rPh>
    <phoneticPr fontId="11"/>
  </si>
  <si>
    <t>評価差額
（C）－（E)
（F)</t>
    <rPh sb="0" eb="2">
      <t>ヒョウカ</t>
    </rPh>
    <rPh sb="2" eb="4">
      <t>サガク</t>
    </rPh>
    <phoneticPr fontId="11"/>
  </si>
  <si>
    <t>（参考）財産に関する
調書記載額</t>
    <rPh sb="1" eb="3">
      <t>サンコウ</t>
    </rPh>
    <rPh sb="4" eb="6">
      <t>ザイサン</t>
    </rPh>
    <rPh sb="7" eb="8">
      <t>カン</t>
    </rPh>
    <rPh sb="11" eb="13">
      <t>チョウショ</t>
    </rPh>
    <rPh sb="13" eb="15">
      <t>キサイ</t>
    </rPh>
    <rPh sb="15" eb="16">
      <t>ガク</t>
    </rPh>
    <phoneticPr fontId="11"/>
  </si>
  <si>
    <t>相手先名</t>
    <rPh sb="0" eb="3">
      <t>アイテサキ</t>
    </rPh>
    <rPh sb="3" eb="4">
      <t>メイ</t>
    </rPh>
    <phoneticPr fontId="3"/>
  </si>
  <si>
    <t>出資金額
（貸借対照表計上額）
（A)</t>
    <rPh sb="0" eb="2">
      <t>シュッシ</t>
    </rPh>
    <rPh sb="2" eb="4">
      <t>キンガク</t>
    </rPh>
    <rPh sb="6" eb="8">
      <t>タイシャク</t>
    </rPh>
    <rPh sb="8" eb="11">
      <t>タイショウヒョウ</t>
    </rPh>
    <rPh sb="11" eb="14">
      <t>ケイジョウガク</t>
    </rPh>
    <phoneticPr fontId="3"/>
  </si>
  <si>
    <t xml:space="preserve">
資産
（B)</t>
    <rPh sb="1" eb="3">
      <t>シサン</t>
    </rPh>
    <phoneticPr fontId="3"/>
  </si>
  <si>
    <t xml:space="preserve">
負債
（C)</t>
    <rPh sb="1" eb="3">
      <t>フサイ</t>
    </rPh>
    <phoneticPr fontId="3"/>
  </si>
  <si>
    <t>純資産額
（B）－（C)
（D)</t>
    <rPh sb="0" eb="3">
      <t>ジュンシサン</t>
    </rPh>
    <rPh sb="3" eb="4">
      <t>ガク</t>
    </rPh>
    <phoneticPr fontId="3"/>
  </si>
  <si>
    <t xml:space="preserve">
資本金
（E)</t>
    <rPh sb="1" eb="4">
      <t>シホンキン</t>
    </rPh>
    <phoneticPr fontId="3"/>
  </si>
  <si>
    <t>出資割合（％）
（A）/（E)
（F)</t>
    <rPh sb="0" eb="2">
      <t>シュッシ</t>
    </rPh>
    <rPh sb="2" eb="4">
      <t>ワリアイ</t>
    </rPh>
    <phoneticPr fontId="3"/>
  </si>
  <si>
    <t>実質価額
（D)×（F)
（G)</t>
    <rPh sb="0" eb="2">
      <t>ジッシツ</t>
    </rPh>
    <rPh sb="2" eb="4">
      <t>カガク</t>
    </rPh>
    <phoneticPr fontId="11"/>
  </si>
  <si>
    <t>投資損失引当金
計上額
（H)</t>
    <rPh sb="0" eb="2">
      <t>トウシ</t>
    </rPh>
    <rPh sb="2" eb="4">
      <t>ソンシツ</t>
    </rPh>
    <rPh sb="4" eb="7">
      <t>ヒキアテキン</t>
    </rPh>
    <rPh sb="8" eb="11">
      <t>ケイジョウガク</t>
    </rPh>
    <phoneticPr fontId="11"/>
  </si>
  <si>
    <t xml:space="preserve">
出資金額
（A)</t>
    <rPh sb="1" eb="3">
      <t>シュッシ</t>
    </rPh>
    <rPh sb="3" eb="5">
      <t>キンガク</t>
    </rPh>
    <phoneticPr fontId="3"/>
  </si>
  <si>
    <t xml:space="preserve">
強制評価減
（H)</t>
    <rPh sb="1" eb="3">
      <t>キョウセイ</t>
    </rPh>
    <rPh sb="3" eb="5">
      <t>ヒョウカ</t>
    </rPh>
    <rPh sb="5" eb="6">
      <t>ゲン</t>
    </rPh>
    <phoneticPr fontId="11"/>
  </si>
  <si>
    <t>貸借対照表計上額
（Ａ）－（Ｈ）
（Ｉ）</t>
    <rPh sb="0" eb="2">
      <t>タイシャク</t>
    </rPh>
    <rPh sb="2" eb="5">
      <t>タイショウヒョウ</t>
    </rPh>
    <rPh sb="5" eb="8">
      <t>ケイジョウガク</t>
    </rPh>
    <phoneticPr fontId="11"/>
  </si>
  <si>
    <t>種類</t>
    <rPh sb="0" eb="2">
      <t>シュルイ</t>
    </rPh>
    <phoneticPr fontId="3"/>
  </si>
  <si>
    <r>
      <t xml:space="preserve">合計
</t>
    </r>
    <r>
      <rPr>
        <sz val="8"/>
        <rFont val="ＭＳ Ｐゴシック"/>
        <family val="3"/>
        <charset val="128"/>
      </rPr>
      <t>(貸借対照表計上額)</t>
    </r>
    <rPh sb="0" eb="2">
      <t>ゴウケイ</t>
    </rPh>
    <rPh sb="4" eb="6">
      <t>タイシャク</t>
    </rPh>
    <rPh sb="6" eb="9">
      <t>タイショウヒョウ</t>
    </rPh>
    <rPh sb="9" eb="12">
      <t>ケイジョウガク</t>
    </rPh>
    <phoneticPr fontId="3"/>
  </si>
  <si>
    <t>(参考)財産に関する
調書記載額</t>
    <rPh sb="1" eb="3">
      <t>サンコウ</t>
    </rPh>
    <rPh sb="4" eb="6">
      <t>ザイサン</t>
    </rPh>
    <rPh sb="7" eb="8">
      <t>カン</t>
    </rPh>
    <rPh sb="11" eb="13">
      <t>チョウショ</t>
    </rPh>
    <rPh sb="13" eb="15">
      <t>キサイ</t>
    </rPh>
    <rPh sb="15" eb="16">
      <t>ガク</t>
    </rPh>
    <phoneticPr fontId="3"/>
  </si>
  <si>
    <t>④基金の明細</t>
    <phoneticPr fontId="11"/>
  </si>
  <si>
    <t>相手先名または種別</t>
    <rPh sb="0" eb="3">
      <t>アイテサキ</t>
    </rPh>
    <rPh sb="3" eb="4">
      <t>メイ</t>
    </rPh>
    <rPh sb="7" eb="9">
      <t>シュベツ</t>
    </rPh>
    <phoneticPr fontId="3"/>
  </si>
  <si>
    <t>（参考）
貸付金計</t>
    <rPh sb="1" eb="3">
      <t>サンコウ</t>
    </rPh>
    <rPh sb="5" eb="8">
      <t>カシツケキン</t>
    </rPh>
    <rPh sb="8" eb="9">
      <t>ケイ</t>
    </rPh>
    <phoneticPr fontId="3"/>
  </si>
  <si>
    <t>貸借対照表計上額</t>
    <rPh sb="0" eb="2">
      <t>タイシャク</t>
    </rPh>
    <rPh sb="2" eb="5">
      <t>タイショウヒョウ</t>
    </rPh>
    <rPh sb="5" eb="8">
      <t>ケイジョウガク</t>
    </rPh>
    <phoneticPr fontId="11"/>
  </si>
  <si>
    <t>徴収不能引当金
計上額</t>
    <rPh sb="0" eb="2">
      <t>チョウシュウ</t>
    </rPh>
    <rPh sb="2" eb="4">
      <t>フノウ</t>
    </rPh>
    <rPh sb="4" eb="7">
      <t>ヒキアテキン</t>
    </rPh>
    <rPh sb="8" eb="11">
      <t>ケイジョウガク</t>
    </rPh>
    <phoneticPr fontId="11"/>
  </si>
  <si>
    <t>地方公営事業</t>
    <rPh sb="0" eb="2">
      <t>チホウ</t>
    </rPh>
    <rPh sb="2" eb="4">
      <t>コウエイ</t>
    </rPh>
    <rPh sb="4" eb="6">
      <t>ジギョウ</t>
    </rPh>
    <phoneticPr fontId="11"/>
  </si>
  <si>
    <t>　　病院</t>
    <rPh sb="2" eb="4">
      <t>ビョウイン</t>
    </rPh>
    <phoneticPr fontId="11"/>
  </si>
  <si>
    <t>一部事務組合・広域連合</t>
    <rPh sb="0" eb="2">
      <t>イチブ</t>
    </rPh>
    <rPh sb="2" eb="4">
      <t>ジム</t>
    </rPh>
    <rPh sb="4" eb="6">
      <t>クミアイ</t>
    </rPh>
    <rPh sb="7" eb="9">
      <t>コウイキ</t>
    </rPh>
    <rPh sb="9" eb="11">
      <t>レンゴウ</t>
    </rPh>
    <phoneticPr fontId="3"/>
  </si>
  <si>
    <t>　　○○組合</t>
    <rPh sb="4" eb="6">
      <t>クミアイ</t>
    </rPh>
    <phoneticPr fontId="11"/>
  </si>
  <si>
    <t>地方独立行政法人</t>
    <rPh sb="0" eb="2">
      <t>チホウ</t>
    </rPh>
    <rPh sb="2" eb="4">
      <t>ドクリツ</t>
    </rPh>
    <rPh sb="4" eb="6">
      <t>ギョウセイ</t>
    </rPh>
    <rPh sb="6" eb="8">
      <t>ホウジン</t>
    </rPh>
    <phoneticPr fontId="11"/>
  </si>
  <si>
    <t>　　○○大学</t>
    <rPh sb="4" eb="6">
      <t>ダイガク</t>
    </rPh>
    <phoneticPr fontId="11"/>
  </si>
  <si>
    <t>地方三公社</t>
    <rPh sb="0" eb="2">
      <t>チホウ</t>
    </rPh>
    <rPh sb="2" eb="5">
      <t>サンコウシャ</t>
    </rPh>
    <phoneticPr fontId="11"/>
  </si>
  <si>
    <t>　　○○土地開発公社</t>
    <rPh sb="4" eb="6">
      <t>トチ</t>
    </rPh>
    <rPh sb="6" eb="8">
      <t>カイハツ</t>
    </rPh>
    <rPh sb="8" eb="10">
      <t>コウシャ</t>
    </rPh>
    <phoneticPr fontId="11"/>
  </si>
  <si>
    <t>第三セクター等</t>
    <rPh sb="0" eb="1">
      <t>ダイ</t>
    </rPh>
    <rPh sb="1" eb="2">
      <t>サン</t>
    </rPh>
    <rPh sb="6" eb="7">
      <t>ナド</t>
    </rPh>
    <phoneticPr fontId="11"/>
  </si>
  <si>
    <t>　　（株）○○清掃サービス</t>
    <rPh sb="3" eb="4">
      <t>カブ</t>
    </rPh>
    <rPh sb="7" eb="9">
      <t>セイソウ</t>
    </rPh>
    <phoneticPr fontId="11"/>
  </si>
  <si>
    <t>その他の貸付金</t>
    <rPh sb="2" eb="3">
      <t>タ</t>
    </rPh>
    <rPh sb="4" eb="7">
      <t>カシツケキン</t>
    </rPh>
    <phoneticPr fontId="11"/>
  </si>
  <si>
    <t>⑤貸付金の明細</t>
    <phoneticPr fontId="11"/>
  </si>
  <si>
    <t>　　・・・・</t>
    <phoneticPr fontId="11"/>
  </si>
  <si>
    <t>⑥長期延滞債権の明細</t>
    <rPh sb="1" eb="3">
      <t>チョウキ</t>
    </rPh>
    <rPh sb="3" eb="5">
      <t>エンタイ</t>
    </rPh>
    <rPh sb="5" eb="7">
      <t>サイケン</t>
    </rPh>
    <rPh sb="8" eb="10">
      <t>メイサイ</t>
    </rPh>
    <phoneticPr fontId="11"/>
  </si>
  <si>
    <t>⑦未収金の明細</t>
    <rPh sb="1" eb="4">
      <t>ミシュウキン</t>
    </rPh>
    <rPh sb="5" eb="7">
      <t>メイサイ</t>
    </rPh>
    <phoneticPr fontId="11"/>
  </si>
  <si>
    <t>貸借対照表計上額</t>
    <rPh sb="0" eb="2">
      <t>タイシャク</t>
    </rPh>
    <rPh sb="2" eb="5">
      <t>タイショウヒョウ</t>
    </rPh>
    <rPh sb="5" eb="8">
      <t>ケイジョウガク</t>
    </rPh>
    <phoneticPr fontId="3"/>
  </si>
  <si>
    <t>徴収不能引当金計上額</t>
    <rPh sb="0" eb="2">
      <t>チョウシュウ</t>
    </rPh>
    <rPh sb="2" eb="4">
      <t>フノウ</t>
    </rPh>
    <rPh sb="4" eb="7">
      <t>ヒキアテキン</t>
    </rPh>
    <rPh sb="7" eb="10">
      <t>ケイジョウガク</t>
    </rPh>
    <phoneticPr fontId="3"/>
  </si>
  <si>
    <t>【貸付金】</t>
    <rPh sb="1" eb="4">
      <t>カシツケキン</t>
    </rPh>
    <phoneticPr fontId="3"/>
  </si>
  <si>
    <t>第三セクター等</t>
    <rPh sb="0" eb="1">
      <t>ダイ</t>
    </rPh>
    <rPh sb="1" eb="2">
      <t>サン</t>
    </rPh>
    <rPh sb="6" eb="7">
      <t>ナド</t>
    </rPh>
    <phoneticPr fontId="3"/>
  </si>
  <si>
    <t>　　（株）○○</t>
    <rPh sb="3" eb="4">
      <t>カブ</t>
    </rPh>
    <phoneticPr fontId="3"/>
  </si>
  <si>
    <t>　　・・・・・</t>
    <phoneticPr fontId="3"/>
  </si>
  <si>
    <t>小計</t>
    <rPh sb="0" eb="2">
      <t>ショウケイ</t>
    </rPh>
    <phoneticPr fontId="11"/>
  </si>
  <si>
    <t>【未収金】</t>
    <rPh sb="1" eb="4">
      <t>ミシュウキン</t>
    </rPh>
    <phoneticPr fontId="3"/>
  </si>
  <si>
    <t>税等未収金</t>
    <rPh sb="0" eb="1">
      <t>ゼイ</t>
    </rPh>
    <rPh sb="1" eb="2">
      <t>ナド</t>
    </rPh>
    <rPh sb="2" eb="5">
      <t>ミシュウキン</t>
    </rPh>
    <phoneticPr fontId="11"/>
  </si>
  <si>
    <t>その他の未収金</t>
    <rPh sb="2" eb="3">
      <t>タ</t>
    </rPh>
    <rPh sb="4" eb="7">
      <t>ミシュウキン</t>
    </rPh>
    <phoneticPr fontId="11"/>
  </si>
  <si>
    <t>（２）負債項目の明細</t>
    <rPh sb="3" eb="5">
      <t>フサイ</t>
    </rPh>
    <rPh sb="5" eb="7">
      <t>コウモク</t>
    </rPh>
    <rPh sb="8" eb="10">
      <t>メイサイ</t>
    </rPh>
    <phoneticPr fontId="11"/>
  </si>
  <si>
    <t>①地方債（借入先別）の明細</t>
    <rPh sb="1" eb="4">
      <t>チホウサイ</t>
    </rPh>
    <rPh sb="5" eb="8">
      <t>カリイレサキ</t>
    </rPh>
    <rPh sb="8" eb="9">
      <t>ベツ</t>
    </rPh>
    <rPh sb="11" eb="13">
      <t>メイサイ</t>
    </rPh>
    <phoneticPr fontId="11"/>
  </si>
  <si>
    <t>地方債残高</t>
    <rPh sb="0" eb="3">
      <t>チホウサイ</t>
    </rPh>
    <rPh sb="3" eb="5">
      <t>ザンダカ</t>
    </rPh>
    <phoneticPr fontId="24"/>
  </si>
  <si>
    <t>政府資金</t>
    <rPh sb="0" eb="2">
      <t>セイフ</t>
    </rPh>
    <rPh sb="2" eb="4">
      <t>シキン</t>
    </rPh>
    <phoneticPr fontId="24"/>
  </si>
  <si>
    <t>地方公共団体
金融機構</t>
    <rPh sb="0" eb="2">
      <t>チホウ</t>
    </rPh>
    <rPh sb="2" eb="4">
      <t>コウキョウ</t>
    </rPh>
    <rPh sb="4" eb="6">
      <t>ダンタイ</t>
    </rPh>
    <rPh sb="7" eb="9">
      <t>キンユウ</t>
    </rPh>
    <rPh sb="9" eb="11">
      <t>キコウ</t>
    </rPh>
    <phoneticPr fontId="24"/>
  </si>
  <si>
    <t>市中銀行</t>
    <rPh sb="0" eb="2">
      <t>シチュウ</t>
    </rPh>
    <rPh sb="2" eb="4">
      <t>ギンコウ</t>
    </rPh>
    <phoneticPr fontId="24"/>
  </si>
  <si>
    <t>その他の
金融機関</t>
    <rPh sb="2" eb="3">
      <t>タ</t>
    </rPh>
    <rPh sb="5" eb="7">
      <t>キンユウ</t>
    </rPh>
    <rPh sb="7" eb="9">
      <t>キカン</t>
    </rPh>
    <phoneticPr fontId="24"/>
  </si>
  <si>
    <t>市場公募債</t>
    <rPh sb="0" eb="2">
      <t>シジョウ</t>
    </rPh>
    <rPh sb="2" eb="5">
      <t>コウボサイ</t>
    </rPh>
    <phoneticPr fontId="24"/>
  </si>
  <si>
    <t>その他</t>
    <rPh sb="2" eb="3">
      <t>タ</t>
    </rPh>
    <phoneticPr fontId="24"/>
  </si>
  <si>
    <t>うち1年内償還予定</t>
    <rPh sb="3" eb="5">
      <t>ネンナイ</t>
    </rPh>
    <rPh sb="5" eb="7">
      <t>ショウカン</t>
    </rPh>
    <rPh sb="7" eb="9">
      <t>ヨテイ</t>
    </rPh>
    <phoneticPr fontId="3"/>
  </si>
  <si>
    <t>うち共同発行債</t>
    <rPh sb="2" eb="4">
      <t>キョウドウ</t>
    </rPh>
    <rPh sb="4" eb="6">
      <t>ハッコウ</t>
    </rPh>
    <rPh sb="6" eb="7">
      <t>サイ</t>
    </rPh>
    <phoneticPr fontId="3"/>
  </si>
  <si>
    <t>うち住民公募債</t>
    <rPh sb="2" eb="4">
      <t>ジュウミン</t>
    </rPh>
    <rPh sb="4" eb="7">
      <t>コウボサイ</t>
    </rPh>
    <phoneticPr fontId="3"/>
  </si>
  <si>
    <t>【通常分】</t>
    <rPh sb="1" eb="3">
      <t>ツウジョウ</t>
    </rPh>
    <rPh sb="3" eb="4">
      <t>ブン</t>
    </rPh>
    <phoneticPr fontId="11"/>
  </si>
  <si>
    <t>　　一般公共事業</t>
    <rPh sb="2" eb="4">
      <t>イッパン</t>
    </rPh>
    <rPh sb="4" eb="6">
      <t>コウキョウ</t>
    </rPh>
    <rPh sb="6" eb="8">
      <t>ジギョウ</t>
    </rPh>
    <phoneticPr fontId="11"/>
  </si>
  <si>
    <t>　　公営住宅建設</t>
    <rPh sb="2" eb="4">
      <t>コウエイ</t>
    </rPh>
    <rPh sb="4" eb="6">
      <t>ジュウタク</t>
    </rPh>
    <rPh sb="6" eb="8">
      <t>ケンセツ</t>
    </rPh>
    <phoneticPr fontId="11"/>
  </si>
  <si>
    <t>　　災害復旧</t>
    <rPh sb="2" eb="4">
      <t>サイガイ</t>
    </rPh>
    <rPh sb="4" eb="6">
      <t>フッキュウ</t>
    </rPh>
    <phoneticPr fontId="11"/>
  </si>
  <si>
    <t>　　教育・福祉施設</t>
    <rPh sb="2" eb="4">
      <t>キョウイク</t>
    </rPh>
    <rPh sb="5" eb="7">
      <t>フクシ</t>
    </rPh>
    <rPh sb="7" eb="9">
      <t>シセツ</t>
    </rPh>
    <phoneticPr fontId="11"/>
  </si>
  <si>
    <t>　　一般単独事業</t>
    <rPh sb="2" eb="4">
      <t>イッパン</t>
    </rPh>
    <rPh sb="4" eb="6">
      <t>タンドク</t>
    </rPh>
    <rPh sb="6" eb="8">
      <t>ジギョウ</t>
    </rPh>
    <phoneticPr fontId="11"/>
  </si>
  <si>
    <t>　　その他</t>
    <rPh sb="4" eb="5">
      <t>ホカ</t>
    </rPh>
    <phoneticPr fontId="11"/>
  </si>
  <si>
    <t>【特別分】</t>
    <rPh sb="1" eb="3">
      <t>トクベツ</t>
    </rPh>
    <rPh sb="3" eb="4">
      <t>ブン</t>
    </rPh>
    <phoneticPr fontId="11"/>
  </si>
  <si>
    <t>　　臨時財政対策債</t>
    <rPh sb="2" eb="4">
      <t>リンジ</t>
    </rPh>
    <rPh sb="4" eb="6">
      <t>ザイセイ</t>
    </rPh>
    <rPh sb="6" eb="8">
      <t>タイサク</t>
    </rPh>
    <rPh sb="8" eb="9">
      <t>サイ</t>
    </rPh>
    <phoneticPr fontId="25"/>
  </si>
  <si>
    <t>　　減税補てん債</t>
    <rPh sb="2" eb="4">
      <t>ゲンゼイ</t>
    </rPh>
    <rPh sb="4" eb="5">
      <t>ホ</t>
    </rPh>
    <rPh sb="7" eb="8">
      <t>サイ</t>
    </rPh>
    <phoneticPr fontId="25"/>
  </si>
  <si>
    <t>　　退職手当債</t>
    <rPh sb="2" eb="4">
      <t>タイショク</t>
    </rPh>
    <rPh sb="4" eb="6">
      <t>テアテ</t>
    </rPh>
    <rPh sb="6" eb="7">
      <t>サイ</t>
    </rPh>
    <phoneticPr fontId="25"/>
  </si>
  <si>
    <t>　　その他</t>
    <rPh sb="4" eb="5">
      <t>タ</t>
    </rPh>
    <phoneticPr fontId="25"/>
  </si>
  <si>
    <t>②地方債（利率別）の明細</t>
    <rPh sb="1" eb="4">
      <t>チホウサイ</t>
    </rPh>
    <rPh sb="5" eb="7">
      <t>リリツ</t>
    </rPh>
    <rPh sb="7" eb="8">
      <t>ベツ</t>
    </rPh>
    <rPh sb="10" eb="12">
      <t>メイサイ</t>
    </rPh>
    <phoneticPr fontId="3"/>
  </si>
  <si>
    <t>1.5％以下</t>
    <rPh sb="4" eb="6">
      <t>イカ</t>
    </rPh>
    <phoneticPr fontId="24"/>
  </si>
  <si>
    <t>1.5％超
2.0％以下</t>
    <rPh sb="4" eb="5">
      <t>チョウ</t>
    </rPh>
    <rPh sb="10" eb="12">
      <t>イカ</t>
    </rPh>
    <phoneticPr fontId="24"/>
  </si>
  <si>
    <t>2.0％超
2.5％以下</t>
    <rPh sb="4" eb="5">
      <t>チョウ</t>
    </rPh>
    <rPh sb="10" eb="12">
      <t>イカ</t>
    </rPh>
    <phoneticPr fontId="24"/>
  </si>
  <si>
    <t>2.5％超
3.0％以下</t>
    <rPh sb="4" eb="5">
      <t>チョウ</t>
    </rPh>
    <rPh sb="10" eb="12">
      <t>イカ</t>
    </rPh>
    <phoneticPr fontId="24"/>
  </si>
  <si>
    <t>3.0％超
3.5％以下</t>
    <rPh sb="4" eb="5">
      <t>チョウ</t>
    </rPh>
    <rPh sb="10" eb="12">
      <t>イカ</t>
    </rPh>
    <phoneticPr fontId="24"/>
  </si>
  <si>
    <t>3.5％超
4.0％以下</t>
    <rPh sb="4" eb="5">
      <t>チョウ</t>
    </rPh>
    <rPh sb="10" eb="12">
      <t>イカ</t>
    </rPh>
    <phoneticPr fontId="24"/>
  </si>
  <si>
    <t>4.0％超</t>
    <rPh sb="4" eb="5">
      <t>チョウ</t>
    </rPh>
    <phoneticPr fontId="24"/>
  </si>
  <si>
    <t>（参考）
加重平均
利率</t>
    <rPh sb="1" eb="3">
      <t>サンコウ</t>
    </rPh>
    <rPh sb="5" eb="7">
      <t>カジュウ</t>
    </rPh>
    <rPh sb="7" eb="9">
      <t>ヘイキン</t>
    </rPh>
    <rPh sb="10" eb="12">
      <t>リリツ</t>
    </rPh>
    <phoneticPr fontId="24"/>
  </si>
  <si>
    <t>③地方債（返済期間別）の明細</t>
    <rPh sb="1" eb="4">
      <t>チホウサイ</t>
    </rPh>
    <rPh sb="5" eb="7">
      <t>ヘンサイ</t>
    </rPh>
    <rPh sb="7" eb="9">
      <t>キカン</t>
    </rPh>
    <rPh sb="9" eb="10">
      <t>ベツ</t>
    </rPh>
    <rPh sb="12" eb="14">
      <t>メイサイ</t>
    </rPh>
    <phoneticPr fontId="3"/>
  </si>
  <si>
    <t>１年以内</t>
    <rPh sb="1" eb="2">
      <t>ネン</t>
    </rPh>
    <rPh sb="2" eb="4">
      <t>イナイ</t>
    </rPh>
    <phoneticPr fontId="3"/>
  </si>
  <si>
    <t>１年超
２年以内</t>
    <rPh sb="1" eb="2">
      <t>ネン</t>
    </rPh>
    <rPh sb="2" eb="3">
      <t>チョウ</t>
    </rPh>
    <rPh sb="5" eb="6">
      <t>ネン</t>
    </rPh>
    <rPh sb="6" eb="8">
      <t>イナイ</t>
    </rPh>
    <phoneticPr fontId="3"/>
  </si>
  <si>
    <t>２年超
３年以内</t>
    <rPh sb="1" eb="2">
      <t>ネン</t>
    </rPh>
    <rPh sb="2" eb="3">
      <t>チョウ</t>
    </rPh>
    <rPh sb="5" eb="6">
      <t>ネン</t>
    </rPh>
    <rPh sb="6" eb="8">
      <t>イナイ</t>
    </rPh>
    <phoneticPr fontId="3"/>
  </si>
  <si>
    <t>３年超
４年以内</t>
    <rPh sb="1" eb="2">
      <t>ネン</t>
    </rPh>
    <rPh sb="2" eb="3">
      <t>チョウ</t>
    </rPh>
    <rPh sb="5" eb="6">
      <t>ネン</t>
    </rPh>
    <rPh sb="6" eb="8">
      <t>イナイ</t>
    </rPh>
    <phoneticPr fontId="3"/>
  </si>
  <si>
    <t>４年超
５年以内</t>
    <rPh sb="1" eb="2">
      <t>ネン</t>
    </rPh>
    <rPh sb="2" eb="3">
      <t>チョウ</t>
    </rPh>
    <rPh sb="5" eb="6">
      <t>ネン</t>
    </rPh>
    <rPh sb="6" eb="8">
      <t>イナイ</t>
    </rPh>
    <phoneticPr fontId="3"/>
  </si>
  <si>
    <t>５年超
10年以内</t>
    <rPh sb="1" eb="2">
      <t>ネン</t>
    </rPh>
    <rPh sb="2" eb="3">
      <t>チョウ</t>
    </rPh>
    <rPh sb="6" eb="7">
      <t>ネン</t>
    </rPh>
    <rPh sb="7" eb="9">
      <t>イナイ</t>
    </rPh>
    <phoneticPr fontId="3"/>
  </si>
  <si>
    <t>10年超
15年以内</t>
    <rPh sb="2" eb="3">
      <t>ネン</t>
    </rPh>
    <rPh sb="3" eb="4">
      <t>チョウ</t>
    </rPh>
    <rPh sb="7" eb="8">
      <t>ネン</t>
    </rPh>
    <rPh sb="8" eb="10">
      <t>イナイ</t>
    </rPh>
    <phoneticPr fontId="3"/>
  </si>
  <si>
    <t>15年超
20年以内</t>
    <rPh sb="2" eb="3">
      <t>ネン</t>
    </rPh>
    <rPh sb="3" eb="4">
      <t>チョウ</t>
    </rPh>
    <rPh sb="7" eb="8">
      <t>ネン</t>
    </rPh>
    <rPh sb="8" eb="10">
      <t>イナイ</t>
    </rPh>
    <phoneticPr fontId="3"/>
  </si>
  <si>
    <t>20年超</t>
    <rPh sb="2" eb="3">
      <t>ネン</t>
    </rPh>
    <rPh sb="3" eb="4">
      <t>チョウ</t>
    </rPh>
    <phoneticPr fontId="3"/>
  </si>
  <si>
    <t>④特定の契約条項が付された地方債の概要</t>
    <rPh sb="1" eb="3">
      <t>トクテイ</t>
    </rPh>
    <rPh sb="4" eb="6">
      <t>ケイヤク</t>
    </rPh>
    <rPh sb="6" eb="8">
      <t>ジョウコウ</t>
    </rPh>
    <rPh sb="9" eb="10">
      <t>フ</t>
    </rPh>
    <rPh sb="13" eb="16">
      <t>チホウサイ</t>
    </rPh>
    <rPh sb="17" eb="19">
      <t>ガイヨウ</t>
    </rPh>
    <phoneticPr fontId="3"/>
  </si>
  <si>
    <t>特定の契約条項が
付された地方債残高</t>
    <rPh sb="0" eb="2">
      <t>トクテイ</t>
    </rPh>
    <rPh sb="3" eb="5">
      <t>ケイヤク</t>
    </rPh>
    <rPh sb="5" eb="7">
      <t>ジョウコウ</t>
    </rPh>
    <rPh sb="9" eb="10">
      <t>フ</t>
    </rPh>
    <rPh sb="13" eb="16">
      <t>チホウサイ</t>
    </rPh>
    <rPh sb="16" eb="18">
      <t>ザンダカ</t>
    </rPh>
    <phoneticPr fontId="24"/>
  </si>
  <si>
    <t>契約条項の概要</t>
    <rPh sb="0" eb="2">
      <t>ケイヤク</t>
    </rPh>
    <rPh sb="2" eb="4">
      <t>ジョウコウ</t>
    </rPh>
    <rPh sb="5" eb="7">
      <t>ガイヨウ</t>
    </rPh>
    <phoneticPr fontId="24"/>
  </si>
  <si>
    <t>⑤引当金の明細</t>
    <rPh sb="1" eb="4">
      <t>ヒキアテキン</t>
    </rPh>
    <rPh sb="5" eb="7">
      <t>メイサイ</t>
    </rPh>
    <phoneticPr fontId="11"/>
  </si>
  <si>
    <t>区分</t>
    <rPh sb="0" eb="2">
      <t>クブン</t>
    </rPh>
    <phoneticPr fontId="3"/>
  </si>
  <si>
    <t>前年度末残高</t>
    <rPh sb="0" eb="3">
      <t>ゼンネンド</t>
    </rPh>
    <rPh sb="3" eb="4">
      <t>マツ</t>
    </rPh>
    <rPh sb="4" eb="6">
      <t>ザンダカ</t>
    </rPh>
    <phoneticPr fontId="3"/>
  </si>
  <si>
    <t>本年度増加額</t>
    <rPh sb="0" eb="3">
      <t>ホンネンド</t>
    </rPh>
    <rPh sb="3" eb="5">
      <t>ゾウカ</t>
    </rPh>
    <rPh sb="5" eb="6">
      <t>ガク</t>
    </rPh>
    <phoneticPr fontId="3"/>
  </si>
  <si>
    <t>本年度減少額</t>
    <rPh sb="0" eb="3">
      <t>ホンネンド</t>
    </rPh>
    <rPh sb="3" eb="6">
      <t>ゲンショウガク</t>
    </rPh>
    <phoneticPr fontId="3"/>
  </si>
  <si>
    <t>本年度末残高</t>
    <rPh sb="0" eb="3">
      <t>ホンネンド</t>
    </rPh>
    <rPh sb="3" eb="4">
      <t>マツ</t>
    </rPh>
    <rPh sb="4" eb="6">
      <t>ザンダカ</t>
    </rPh>
    <phoneticPr fontId="3"/>
  </si>
  <si>
    <t>目的使用</t>
    <rPh sb="0" eb="2">
      <t>モクテキ</t>
    </rPh>
    <rPh sb="2" eb="4">
      <t>シヨウ</t>
    </rPh>
    <phoneticPr fontId="11"/>
  </si>
  <si>
    <t>その他</t>
    <rPh sb="2" eb="3">
      <t>タ</t>
    </rPh>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</si>
  <si>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</si>
  <si>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7">
      <t>ホジョキンナド</t>
    </rPh>
    <rPh sb="8" eb="10">
      <t>メイサイ</t>
    </rPh>
    <phoneticPr fontId="11"/>
  </si>
  <si>
    <t>名称</t>
    <rPh sb="0" eb="2">
      <t>メイショウ</t>
    </rPh>
    <phoneticPr fontId="11"/>
  </si>
  <si>
    <t>相手先</t>
    <rPh sb="0" eb="3">
      <t>アイテサキ</t>
    </rPh>
    <phoneticPr fontId="11"/>
  </si>
  <si>
    <t>金額</t>
    <rPh sb="0" eb="2">
      <t>キンガク</t>
    </rPh>
    <phoneticPr fontId="11"/>
  </si>
  <si>
    <t>支出目的</t>
    <rPh sb="0" eb="2">
      <t>シシュツ</t>
    </rPh>
    <rPh sb="2" eb="4">
      <t>モクテキ</t>
    </rPh>
    <phoneticPr fontId="11"/>
  </si>
  <si>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1"/>
  </si>
  <si>
    <t>計</t>
    <rPh sb="0" eb="1">
      <t>ケイ</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</si>
  <si>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</si>
  <si>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</si>
  <si>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会計</t>
    <rPh sb="0" eb="2">
      <t>カイケイ</t>
    </rPh>
    <phoneticPr fontId="3"/>
  </si>
  <si>
    <t>財源の内容</t>
    <rPh sb="0" eb="2">
      <t>ザイゲン</t>
    </rPh>
    <rPh sb="3" eb="5">
      <t>ナイヨウ</t>
    </rPh>
    <phoneticPr fontId="3"/>
  </si>
  <si>
    <t>小計</t>
    <rPh sb="0" eb="2">
      <t>ショウケイ</t>
    </rPh>
    <phoneticPr fontId="3"/>
  </si>
  <si>
    <t>資本的
補助金</t>
    <rPh sb="0" eb="3">
      <t>シホンテキ</t>
    </rPh>
    <rPh sb="4" eb="7">
      <t>ホジョキン</t>
    </rPh>
    <phoneticPr fontId="11"/>
  </si>
  <si>
    <t>経常的
補助金</t>
    <rPh sb="0" eb="3">
      <t>ケイジョウテキ</t>
    </rPh>
    <rPh sb="4" eb="7">
      <t>ホジョキン</t>
    </rPh>
    <phoneticPr fontId="11"/>
  </si>
  <si>
    <t>（２）財源情報の明細</t>
    <rPh sb="3" eb="5">
      <t>ザイゲン</t>
    </rPh>
    <rPh sb="5" eb="7">
      <t>ジョウホウ</t>
    </rPh>
    <rPh sb="8" eb="10">
      <t>メイサイ</t>
    </rPh>
    <phoneticPr fontId="11"/>
  </si>
  <si>
    <t>内訳</t>
    <rPh sb="0" eb="2">
      <t>ウチワケ</t>
    </rPh>
    <phoneticPr fontId="11"/>
  </si>
  <si>
    <t>国県等補助金</t>
    <rPh sb="0" eb="1">
      <t>クニ</t>
    </rPh>
    <rPh sb="1" eb="2">
      <t>ケン</t>
    </rPh>
    <rPh sb="2" eb="3">
      <t>ナド</t>
    </rPh>
    <rPh sb="3" eb="6">
      <t>ホジョキン</t>
    </rPh>
    <phoneticPr fontId="11"/>
  </si>
  <si>
    <t>地方債</t>
    <rPh sb="0" eb="3">
      <t>チホウサイ</t>
    </rPh>
    <phoneticPr fontId="11"/>
  </si>
  <si>
    <t>税収等</t>
    <rPh sb="0" eb="3">
      <t>ゼイシュウナド</t>
    </rPh>
    <phoneticPr fontId="11"/>
  </si>
  <si>
    <t>その他</t>
    <rPh sb="2" eb="3">
      <t>ホカ</t>
    </rPh>
    <phoneticPr fontId="11"/>
  </si>
  <si>
    <t>有形固定資産等の増加</t>
    <rPh sb="0" eb="2">
      <t>ユウケイ</t>
    </rPh>
    <rPh sb="2" eb="4">
      <t>コテイ</t>
    </rPh>
    <rPh sb="4" eb="6">
      <t>シサン</t>
    </rPh>
    <rPh sb="6" eb="7">
      <t>ナド</t>
    </rPh>
    <rPh sb="8" eb="10">
      <t>ゾウカ</t>
    </rPh>
    <phoneticPr fontId="11"/>
  </si>
  <si>
    <t>貸付金・基金等の増加</t>
    <rPh sb="0" eb="3">
      <t>カシツケキン</t>
    </rPh>
    <rPh sb="4" eb="6">
      <t>キキン</t>
    </rPh>
    <rPh sb="6" eb="7">
      <t>ナド</t>
    </rPh>
    <rPh sb="8" eb="10">
      <t>ゾウカ</t>
    </rPh>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</si>
  <si>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</si>
  <si>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</si>
  <si>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現金</t>
    <rPh sb="0" eb="2">
      <t>ゲンキン</t>
    </rPh>
    <phoneticPr fontId="3"/>
  </si>
  <si>
    <t>要求払預金</t>
    <rPh sb="0" eb="2">
      <t>ヨウキュウ</t>
    </rPh>
    <rPh sb="2" eb="3">
      <t>ハラ</t>
    </rPh>
    <rPh sb="3" eb="5">
      <t>ヨキン</t>
    </rPh>
    <phoneticPr fontId="3"/>
  </si>
  <si>
    <t>短期投資</t>
    <rPh sb="0" eb="2">
      <t>タンキ</t>
    </rPh>
    <rPh sb="2" eb="4">
      <t>トウシ</t>
    </rPh>
    <phoneticPr fontId="3"/>
  </si>
  <si>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11"/>
  </si>
  <si>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1"/>
  </si>
  <si>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1"/>
  </si>
  <si>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1"/>
  </si>
  <si>
    <t>（単位：円）</t>
    <rPh sb="1" eb="3">
      <t>タンイ</t>
    </rPh>
    <rPh sb="4" eb="5">
      <t>エン</t>
    </rPh>
    <phoneticPr fontId="11"/>
  </si>
  <si>
    <t>※【通常分】は資産形成のための地方債、【特別分】は資産形成以外の地方債をいいます。</t>
    <rPh sb="2" eb="4">
      <t>ツウジョウ</t>
    </rPh>
    <rPh sb="4" eb="5">
      <t>ブン</t>
    </rPh>
    <rPh sb="7" eb="9">
      <t>シサン</t>
    </rPh>
    <rPh sb="9" eb="11">
      <t>ケイセイ</t>
    </rPh>
    <rPh sb="15" eb="18">
      <t>チホウサイ</t>
    </rPh>
    <rPh sb="20" eb="22">
      <t>トクベツ</t>
    </rPh>
    <rPh sb="22" eb="23">
      <t>ブン</t>
    </rPh>
    <rPh sb="25" eb="27">
      <t>シサン</t>
    </rPh>
    <rPh sb="27" eb="29">
      <t>ケイセイ</t>
    </rPh>
    <rPh sb="29" eb="31">
      <t>イガイ</t>
    </rPh>
    <rPh sb="32" eb="35">
      <t>チホウサイ</t>
    </rPh>
    <phoneticPr fontId="3"/>
  </si>
  <si>
    <t>※特定の契約条項とは、特定の条件に合致した場合に支払金利が上昇する場合等をいいます。</t>
    <rPh sb="1" eb="3">
      <t>トクテイ</t>
    </rPh>
    <rPh sb="4" eb="6">
      <t>ケイヤク</t>
    </rPh>
    <rPh sb="6" eb="8">
      <t>ジョウコウ</t>
    </rPh>
    <rPh sb="11" eb="13">
      <t>トクテイ</t>
    </rPh>
    <rPh sb="14" eb="16">
      <t>ジョウケン</t>
    </rPh>
    <rPh sb="17" eb="19">
      <t>ガッチ</t>
    </rPh>
    <rPh sb="21" eb="23">
      <t>バアイ</t>
    </rPh>
    <rPh sb="24" eb="26">
      <t>シハライ</t>
    </rPh>
    <rPh sb="26" eb="28">
      <t>キンリ</t>
    </rPh>
    <rPh sb="29" eb="31">
      <t>ジョウショウ</t>
    </rPh>
    <rPh sb="33" eb="36">
      <t>バアイトウ</t>
    </rPh>
    <phoneticPr fontId="3"/>
  </si>
  <si>
    <t>（単位：円）</t>
    <rPh sb="1" eb="3">
      <t>タンイ</t>
    </rPh>
    <rPh sb="4" eb="5">
      <t>エン</t>
    </rPh>
    <phoneticPr fontId="3"/>
  </si>
  <si>
    <t>（単位：円）</t>
    <rPh sb="4" eb="5">
      <t>エン</t>
    </rPh>
    <phoneticPr fontId="3"/>
  </si>
  <si>
    <t>退職手当引当金</t>
    <rPh sb="0" eb="2">
      <t>タイショク</t>
    </rPh>
    <rPh sb="2" eb="4">
      <t>テアテ</t>
    </rPh>
    <rPh sb="4" eb="6">
      <t>ヒキアテ</t>
    </rPh>
    <rPh sb="6" eb="7">
      <t>キン</t>
    </rPh>
    <phoneticPr fontId="2"/>
  </si>
  <si>
    <t>賞与等引当金</t>
    <rPh sb="0" eb="3">
      <t>ショウヨトウ</t>
    </rPh>
    <rPh sb="3" eb="5">
      <t>ヒキアテ</t>
    </rPh>
    <rPh sb="5" eb="6">
      <t>キン</t>
    </rPh>
    <phoneticPr fontId="2"/>
  </si>
  <si>
    <t>（単位：円）</t>
    <rPh sb="1" eb="3">
      <t>タンイ</t>
    </rPh>
    <rPh sb="4" eb="5">
      <t>エン</t>
    </rPh>
    <phoneticPr fontId="17"/>
  </si>
  <si>
    <t>【有価証券】</t>
  </si>
  <si>
    <t>【出資による権利】</t>
  </si>
  <si>
    <t>減債基金（短期）</t>
    <rPh sb="0" eb="2">
      <t>ゲンサイ</t>
    </rPh>
    <rPh sb="2" eb="4">
      <t>キキン</t>
    </rPh>
    <rPh sb="5" eb="7">
      <t>タンキ</t>
    </rPh>
    <phoneticPr fontId="3"/>
  </si>
  <si>
    <t>一般会計等</t>
    <rPh sb="0" eb="2">
      <t>イッパン</t>
    </rPh>
    <rPh sb="2" eb="4">
      <t>カイケイ</t>
    </rPh>
    <rPh sb="4" eb="5">
      <t>トウ</t>
    </rPh>
    <phoneticPr fontId="3"/>
  </si>
  <si>
    <t>町税</t>
    <rPh sb="0" eb="1">
      <t>マチ</t>
    </rPh>
    <rPh sb="1" eb="2">
      <t>ゼイ</t>
    </rPh>
    <phoneticPr fontId="3"/>
  </si>
  <si>
    <t>その他</t>
    <rPh sb="2" eb="3">
      <t>ホカ</t>
    </rPh>
    <phoneticPr fontId="3"/>
  </si>
  <si>
    <t>地方交付税</t>
    <rPh sb="0" eb="2">
      <t>チホウ</t>
    </rPh>
    <rPh sb="2" eb="5">
      <t>コウフゼイ</t>
    </rPh>
    <phoneticPr fontId="3"/>
  </si>
  <si>
    <t>地方譲与税</t>
    <rPh sb="0" eb="2">
      <t>チホウ</t>
    </rPh>
    <rPh sb="2" eb="4">
      <t>ジョウヨ</t>
    </rPh>
    <rPh sb="4" eb="5">
      <t>ゼイ</t>
    </rPh>
    <phoneticPr fontId="3"/>
  </si>
  <si>
    <t>役場庁舎建設基金</t>
  </si>
  <si>
    <t>地域福祉基金</t>
  </si>
  <si>
    <t>農業振興基金</t>
  </si>
  <si>
    <t>水産振興基金</t>
  </si>
  <si>
    <t>磯根資源増殖事業基金</t>
  </si>
  <si>
    <t>文教施設整備基金</t>
  </si>
  <si>
    <t>ふるさと創生基金</t>
  </si>
  <si>
    <t>ふるさと応援基金</t>
  </si>
  <si>
    <t>青少年海外派遣基金</t>
  </si>
  <si>
    <t>下水道事業債償還基金</t>
  </si>
  <si>
    <t>公共用施設維持運営基金</t>
  </si>
  <si>
    <t>土地開発基金</t>
  </si>
  <si>
    <t>奨学基金</t>
  </si>
  <si>
    <t>高齢者等肉用牛特別導入事業基金</t>
  </si>
  <si>
    <t>水道事業会計</t>
  </si>
  <si>
    <t>むつ湾フェリー株式会社</t>
  </si>
  <si>
    <t>あおもり農林業支援センター</t>
    <rPh sb="4" eb="6">
      <t>ノウリン</t>
    </rPh>
    <rPh sb="6" eb="7">
      <t>ギョウ</t>
    </rPh>
    <rPh sb="7" eb="9">
      <t>シエン</t>
    </rPh>
    <phoneticPr fontId="15"/>
  </si>
  <si>
    <t>青森県水産振興会</t>
    <rPh sb="0" eb="3">
      <t>アオモリケン</t>
    </rPh>
    <rPh sb="3" eb="5">
      <t>スイサン</t>
    </rPh>
    <rPh sb="5" eb="8">
      <t>シンコウカイ</t>
    </rPh>
    <phoneticPr fontId="18"/>
  </si>
  <si>
    <t>青森県畜産協会</t>
    <rPh sb="0" eb="3">
      <t>アオモリケン</t>
    </rPh>
    <rPh sb="3" eb="5">
      <t>チクサン</t>
    </rPh>
    <rPh sb="5" eb="7">
      <t>キョウカイ</t>
    </rPh>
    <phoneticPr fontId="18"/>
  </si>
  <si>
    <t>青森県信用保証協会</t>
    <rPh sb="0" eb="3">
      <t>アオモリケン</t>
    </rPh>
    <rPh sb="3" eb="5">
      <t>シンヨウ</t>
    </rPh>
    <rPh sb="5" eb="7">
      <t>ホショウ</t>
    </rPh>
    <rPh sb="7" eb="9">
      <t>キョウカイ</t>
    </rPh>
    <phoneticPr fontId="18"/>
  </si>
  <si>
    <t>下北地方森林組合</t>
    <rPh sb="0" eb="2">
      <t>シモキタ</t>
    </rPh>
    <rPh sb="2" eb="4">
      <t>チホウ</t>
    </rPh>
    <rPh sb="4" eb="6">
      <t>シンリン</t>
    </rPh>
    <rPh sb="6" eb="8">
      <t>クミアイ</t>
    </rPh>
    <phoneticPr fontId="18"/>
  </si>
  <si>
    <t>青森県農業信用基金協会</t>
    <rPh sb="0" eb="3">
      <t>アオモリケン</t>
    </rPh>
    <rPh sb="3" eb="5">
      <t>ノウギョウ</t>
    </rPh>
    <rPh sb="5" eb="7">
      <t>シンヨウ</t>
    </rPh>
    <rPh sb="7" eb="9">
      <t>キキン</t>
    </rPh>
    <rPh sb="9" eb="11">
      <t>キョウカイ</t>
    </rPh>
    <phoneticPr fontId="18"/>
  </si>
  <si>
    <t>漁港漁場漁村技術研究所</t>
    <rPh sb="0" eb="2">
      <t>ギョコウ</t>
    </rPh>
    <rPh sb="2" eb="4">
      <t>ギョジョウ</t>
    </rPh>
    <rPh sb="4" eb="6">
      <t>ギョソン</t>
    </rPh>
    <rPh sb="6" eb="8">
      <t>ギジュツ</t>
    </rPh>
    <rPh sb="8" eb="11">
      <t>ケンキュウジョ</t>
    </rPh>
    <phoneticPr fontId="18"/>
  </si>
  <si>
    <t>青森県栽培漁業振興協会</t>
    <rPh sb="0" eb="3">
      <t>アオモリケン</t>
    </rPh>
    <rPh sb="3" eb="5">
      <t>サイバイ</t>
    </rPh>
    <rPh sb="5" eb="7">
      <t>ギョギョウ</t>
    </rPh>
    <rPh sb="7" eb="9">
      <t>シンコウ</t>
    </rPh>
    <rPh sb="9" eb="11">
      <t>キョウカイ</t>
    </rPh>
    <phoneticPr fontId="18"/>
  </si>
  <si>
    <t>地方公共団体金融機構</t>
    <rPh sb="0" eb="2">
      <t>チホウ</t>
    </rPh>
    <rPh sb="2" eb="4">
      <t>コウキョウ</t>
    </rPh>
    <rPh sb="4" eb="6">
      <t>ダンタイ</t>
    </rPh>
    <rPh sb="6" eb="8">
      <t>キンユウ</t>
    </rPh>
    <rPh sb="8" eb="10">
      <t>キコウ</t>
    </rPh>
    <phoneticPr fontId="18"/>
  </si>
  <si>
    <t>大間町社会福祉協議会（子育てはつらつ応援事業）</t>
    <rPh sb="0" eb="3">
      <t>オオママチ</t>
    </rPh>
    <rPh sb="3" eb="5">
      <t>シャカイ</t>
    </rPh>
    <rPh sb="5" eb="7">
      <t>フクシ</t>
    </rPh>
    <rPh sb="7" eb="10">
      <t>キョウギカイ</t>
    </rPh>
    <rPh sb="11" eb="13">
      <t>コソダ</t>
    </rPh>
    <rPh sb="18" eb="20">
      <t>オウエン</t>
    </rPh>
    <rPh sb="20" eb="22">
      <t>ジギョウ</t>
    </rPh>
    <phoneticPr fontId="18"/>
  </si>
  <si>
    <t>ふるさと情報センター設立寄附金</t>
    <rPh sb="4" eb="6">
      <t>ジョウホウ</t>
    </rPh>
    <rPh sb="10" eb="12">
      <t>セツリツ</t>
    </rPh>
    <rPh sb="12" eb="15">
      <t>キフキン</t>
    </rPh>
    <phoneticPr fontId="2"/>
  </si>
  <si>
    <t>地域情報化センター会費</t>
    <rPh sb="0" eb="2">
      <t>チイキ</t>
    </rPh>
    <rPh sb="2" eb="5">
      <t>ジョウホウカ</t>
    </rPh>
    <rPh sb="9" eb="11">
      <t>カイヒ</t>
    </rPh>
    <phoneticPr fontId="2"/>
  </si>
  <si>
    <t>（財）青森県長寿社会振興財団出損金</t>
    <rPh sb="1" eb="2">
      <t>ザイ</t>
    </rPh>
    <rPh sb="3" eb="6">
      <t>アオモリケン</t>
    </rPh>
    <rPh sb="6" eb="8">
      <t>チョウジュ</t>
    </rPh>
    <rPh sb="8" eb="10">
      <t>シャカイ</t>
    </rPh>
    <rPh sb="10" eb="11">
      <t>シン</t>
    </rPh>
    <rPh sb="11" eb="12">
      <t>コウ</t>
    </rPh>
    <rPh sb="12" eb="14">
      <t>ザイダン</t>
    </rPh>
    <rPh sb="14" eb="15">
      <t>シュツ</t>
    </rPh>
    <rPh sb="15" eb="17">
      <t>ソンキン</t>
    </rPh>
    <phoneticPr fontId="2"/>
  </si>
  <si>
    <t>町民税（個人）</t>
    <rPh sb="0" eb="2">
      <t>チョウミン</t>
    </rPh>
    <rPh sb="2" eb="3">
      <t>ゼイ</t>
    </rPh>
    <rPh sb="4" eb="6">
      <t>コジン</t>
    </rPh>
    <phoneticPr fontId="3"/>
  </si>
  <si>
    <t>町民税（法人）</t>
    <rPh sb="0" eb="2">
      <t>チョウミン</t>
    </rPh>
    <rPh sb="2" eb="3">
      <t>ゼイ</t>
    </rPh>
    <rPh sb="4" eb="6">
      <t>ホウジン</t>
    </rPh>
    <phoneticPr fontId="3"/>
  </si>
  <si>
    <t>固定資産税</t>
    <rPh sb="0" eb="2">
      <t>コテイ</t>
    </rPh>
    <rPh sb="2" eb="5">
      <t>シサンゼイ</t>
    </rPh>
    <phoneticPr fontId="3"/>
  </si>
  <si>
    <t>軽自動車税</t>
    <rPh sb="0" eb="4">
      <t>ケイジドウシャ</t>
    </rPh>
    <rPh sb="4" eb="5">
      <t>ゼイ</t>
    </rPh>
    <phoneticPr fontId="3"/>
  </si>
  <si>
    <t>児童福祉費負担金</t>
    <rPh sb="0" eb="2">
      <t>ジドウ</t>
    </rPh>
    <rPh sb="2" eb="4">
      <t>フクシ</t>
    </rPh>
    <rPh sb="4" eb="5">
      <t>ヒ</t>
    </rPh>
    <rPh sb="5" eb="8">
      <t>フタンキン</t>
    </rPh>
    <phoneticPr fontId="3"/>
  </si>
  <si>
    <t>住宅使用料</t>
    <rPh sb="0" eb="2">
      <t>ジュウタク</t>
    </rPh>
    <rPh sb="2" eb="4">
      <t>シヨウ</t>
    </rPh>
    <rPh sb="4" eb="5">
      <t>リョウ</t>
    </rPh>
    <phoneticPr fontId="3"/>
  </si>
  <si>
    <t>不動産貸付収入</t>
    <rPh sb="0" eb="3">
      <t>フドウサン</t>
    </rPh>
    <rPh sb="3" eb="5">
      <t>カシツケ</t>
    </rPh>
    <rPh sb="5" eb="7">
      <t>シュウニュウ</t>
    </rPh>
    <phoneticPr fontId="3"/>
  </si>
  <si>
    <t>雑入</t>
    <rPh sb="0" eb="1">
      <t>ザツ</t>
    </rPh>
    <rPh sb="1" eb="2">
      <t>ニュウ</t>
    </rPh>
    <phoneticPr fontId="3"/>
  </si>
  <si>
    <t>純行政コスト</t>
    <rPh sb="0" eb="1">
      <t>ジュン</t>
    </rPh>
    <rPh sb="1" eb="3">
      <t>ギョウセイ</t>
    </rPh>
    <phoneticPr fontId="3"/>
  </si>
  <si>
    <t>下北地域広域行政事務組合負担金</t>
  </si>
  <si>
    <t>長期延滞債権、未収金等の振替</t>
    <rPh sb="0" eb="6">
      <t>チョウキエンタイサイケン</t>
    </rPh>
    <rPh sb="7" eb="10">
      <t>ミシュウキン</t>
    </rPh>
    <rPh sb="10" eb="11">
      <t>トウ</t>
    </rPh>
    <rPh sb="12" eb="14">
      <t>フリカエ</t>
    </rPh>
    <phoneticPr fontId="3"/>
  </si>
  <si>
    <t>国県等支出金</t>
    <rPh sb="0" eb="1">
      <t>クニ</t>
    </rPh>
    <rPh sb="1" eb="2">
      <t>ケン</t>
    </rPh>
    <rPh sb="2" eb="3">
      <t>ナド</t>
    </rPh>
    <rPh sb="3" eb="6">
      <t>シシュツキン</t>
    </rPh>
    <phoneticPr fontId="3"/>
  </si>
  <si>
    <t>国県等支出金</t>
    <rPh sb="0" eb="1">
      <t>クニ</t>
    </rPh>
    <rPh sb="1" eb="3">
      <t>ケンナド</t>
    </rPh>
    <rPh sb="3" eb="6">
      <t>シシュツキン</t>
    </rPh>
    <phoneticPr fontId="3"/>
  </si>
  <si>
    <t>大間病院会計負担金</t>
  </si>
  <si>
    <t>その他</t>
    <rPh sb="2" eb="3">
      <t>タ</t>
    </rPh>
    <phoneticPr fontId="4"/>
  </si>
  <si>
    <t>しもきたTABIあしすと</t>
  </si>
  <si>
    <t>財務書類</t>
    <rPh sb="0" eb="2">
      <t>ザイム</t>
    </rPh>
    <rPh sb="2" eb="4">
      <t>ショルイ</t>
    </rPh>
    <phoneticPr fontId="3"/>
  </si>
  <si>
    <t>全国漁業信用基金協会</t>
    <rPh sb="0" eb="2">
      <t>ゼンコク</t>
    </rPh>
    <rPh sb="2" eb="4">
      <t>ギョギョウ</t>
    </rPh>
    <rPh sb="4" eb="6">
      <t>シンヨウ</t>
    </rPh>
    <rPh sb="6" eb="8">
      <t>キキン</t>
    </rPh>
    <rPh sb="8" eb="10">
      <t>キョウカイ</t>
    </rPh>
    <phoneticPr fontId="18"/>
  </si>
  <si>
    <t>（財）暴力追放青森県民会議出損金</t>
    <rPh sb="1" eb="2">
      <t>ザイ</t>
    </rPh>
    <rPh sb="3" eb="5">
      <t>ボウリョク</t>
    </rPh>
    <rPh sb="5" eb="7">
      <t>ツイホウ</t>
    </rPh>
    <rPh sb="7" eb="11">
      <t>アオモリケンミン</t>
    </rPh>
    <rPh sb="11" eb="13">
      <t>カイギ</t>
    </rPh>
    <phoneticPr fontId="2"/>
  </si>
  <si>
    <t>　大間漁業協同組合
　経営強化資金貸付金</t>
    <rPh sb="11" eb="13">
      <t>ケイエイ</t>
    </rPh>
    <rPh sb="13" eb="15">
      <t>キョウカ</t>
    </rPh>
    <rPh sb="15" eb="17">
      <t>シキン</t>
    </rPh>
    <phoneticPr fontId="3"/>
  </si>
  <si>
    <t>その他の補助金等</t>
  </si>
  <si>
    <t>後期高齢者医療療養給付費負担金</t>
  </si>
  <si>
    <t>漁港施設機能強化事業負担金</t>
  </si>
  <si>
    <t>地域公共交通確保維持改善事業費補助金</t>
  </si>
  <si>
    <t>大間町たばこ税交付金</t>
    <rPh sb="0" eb="3">
      <t>オオママチ</t>
    </rPh>
    <rPh sb="6" eb="7">
      <t>ゼイ</t>
    </rPh>
    <rPh sb="7" eb="10">
      <t>コウフキン</t>
    </rPh>
    <phoneticPr fontId="4"/>
  </si>
  <si>
    <t>大間高校教育振興会補助金</t>
  </si>
  <si>
    <t>保育園給食費補助金</t>
  </si>
  <si>
    <t>下北地域広域
行政事務組合</t>
  </si>
  <si>
    <t>大間病院</t>
  </si>
  <si>
    <t>町民</t>
  </si>
  <si>
    <t>大間漁業協同組合及び
奥戸漁業協同組合</t>
  </si>
  <si>
    <t>青森県後期高齢者
医療広域連合</t>
  </si>
  <si>
    <t>青森県市町村職員
退職手当組合</t>
  </si>
  <si>
    <t>社会福祉法人　大間町
社会福祉協議会</t>
  </si>
  <si>
    <t>青森県知事</t>
  </si>
  <si>
    <t>大間町商工会</t>
  </si>
  <si>
    <t>下北医療センター</t>
  </si>
  <si>
    <t>大間町観光協会</t>
  </si>
  <si>
    <t>各保育園</t>
  </si>
  <si>
    <t>下北交通株式会社</t>
  </si>
  <si>
    <t>任意団体</t>
  </si>
  <si>
    <t>むつ市</t>
  </si>
  <si>
    <t>地方公共団体
情報システム機構</t>
  </si>
  <si>
    <t>婦人会及び
社会福祉協議会</t>
  </si>
  <si>
    <t>青森県水産多面的機能
発揮対策地域協議会</t>
  </si>
  <si>
    <t>各町内会</t>
  </si>
  <si>
    <t>下水道事業会計</t>
    <rPh sb="0" eb="7">
      <t>ゲスイドウジギョウカイケイ</t>
    </rPh>
    <phoneticPr fontId="3"/>
  </si>
  <si>
    <t>青森県観光国際交流機構</t>
    <rPh sb="0" eb="3">
      <t>アオモリケン</t>
    </rPh>
    <rPh sb="3" eb="5">
      <t>カンコウ</t>
    </rPh>
    <rPh sb="5" eb="7">
      <t>コクサイ</t>
    </rPh>
    <rPh sb="7" eb="11">
      <t>コウリュウキコウ</t>
    </rPh>
    <phoneticPr fontId="18"/>
  </si>
  <si>
    <t>学校給食費無償化等子育て支援基金</t>
    <rPh sb="0" eb="5">
      <t>ガッコウキュウショクヒ</t>
    </rPh>
    <rPh sb="5" eb="8">
      <t>ムショウカ</t>
    </rPh>
    <rPh sb="8" eb="9">
      <t>ナド</t>
    </rPh>
    <rPh sb="9" eb="11">
      <t>コソダ</t>
    </rPh>
    <rPh sb="12" eb="14">
      <t>シエン</t>
    </rPh>
    <rPh sb="14" eb="16">
      <t>キキン</t>
    </rPh>
    <phoneticPr fontId="3"/>
  </si>
  <si>
    <t>大間町下水道事業会計負担金</t>
  </si>
  <si>
    <t>物価高騰対策支援給付金（一体支援枠）</t>
  </si>
  <si>
    <t>大間町特定教育・保育施設等療育支援事業費補助金</t>
    <rPh sb="20" eb="23">
      <t>ホジョキン</t>
    </rPh>
    <phoneticPr fontId="4"/>
  </si>
  <si>
    <t>港湾浚渫事業負担金</t>
  </si>
  <si>
    <t>利用者負担軽減対策事業費補助金</t>
  </si>
  <si>
    <t>一般社団法人しもきたＴＡＢＩあしすと会費及び負担金</t>
    <rPh sb="18" eb="20">
      <t>カイヒ</t>
    </rPh>
    <rPh sb="20" eb="21">
      <t>オヨ</t>
    </rPh>
    <rPh sb="22" eb="25">
      <t>フタンキン</t>
    </rPh>
    <phoneticPr fontId="4"/>
  </si>
  <si>
    <t>パソコン更新事業補助金</t>
  </si>
  <si>
    <t>退職手当組合負担金</t>
    <phoneticPr fontId="3"/>
  </si>
  <si>
    <t>大間町水産振興事業費補助金</t>
    <phoneticPr fontId="3"/>
  </si>
  <si>
    <t>物価高騰対策支援給付金（調整給付）</t>
    <phoneticPr fontId="3"/>
  </si>
  <si>
    <t>物価高騰対策支援給付金（低所得世帯支援枠）</t>
    <phoneticPr fontId="3"/>
  </si>
  <si>
    <t>社会福祉法人大間町社会福祉協議会補助金</t>
    <phoneticPr fontId="3"/>
  </si>
  <si>
    <t>小規模経営改善普及及び商工振興事業補助金</t>
    <phoneticPr fontId="3"/>
  </si>
  <si>
    <t>下北医療センター負担金</t>
    <phoneticPr fontId="3"/>
  </si>
  <si>
    <t>大間町水道事業会計負担金</t>
    <phoneticPr fontId="3"/>
  </si>
  <si>
    <t>地域水産物供給基盤整備事業負担金</t>
    <phoneticPr fontId="3"/>
  </si>
  <si>
    <t>大間町観光協会補助金</t>
    <phoneticPr fontId="3"/>
  </si>
  <si>
    <t>地方公共団体情報システム機構交付金</t>
    <phoneticPr fontId="3"/>
  </si>
  <si>
    <t>下北北部地区中山間地域総合整備事業負担金</t>
    <phoneticPr fontId="3"/>
  </si>
  <si>
    <t>大間町地域沿岸漁業振興対策事業費補助金</t>
    <phoneticPr fontId="3"/>
  </si>
  <si>
    <t>下北圏域障害支援区分認定審査会負担金</t>
    <phoneticPr fontId="3"/>
  </si>
  <si>
    <t>下北ジオパーク推進協議会負担金</t>
    <phoneticPr fontId="3"/>
  </si>
  <si>
    <t>敬老会補助金</t>
    <phoneticPr fontId="3"/>
  </si>
  <si>
    <t>漁港施設負担金</t>
    <phoneticPr fontId="3"/>
  </si>
  <si>
    <t>水産多面的機能発揮対策事業負担金</t>
    <phoneticPr fontId="3"/>
  </si>
  <si>
    <t>学校給食費無償化補助金</t>
    <phoneticPr fontId="3"/>
  </si>
  <si>
    <t>町内会補助金</t>
    <phoneticPr fontId="3"/>
  </si>
  <si>
    <t>県漁港漁場協会負担金</t>
    <phoneticPr fontId="3"/>
  </si>
  <si>
    <t>大間・函館航路町民割引負担金</t>
    <phoneticPr fontId="3"/>
  </si>
  <si>
    <t>下水道事業会計</t>
  </si>
  <si>
    <t>社会福祉協議会</t>
  </si>
  <si>
    <t>下北ジオパーク推進協議会</t>
  </si>
  <si>
    <t>大間保育園</t>
  </si>
  <si>
    <t>各小中学校</t>
  </si>
  <si>
    <t>一般社団法人青森県漁港漁場協会</t>
  </si>
  <si>
    <t>津軽海峡フェリー</t>
  </si>
  <si>
    <t>（一般会計等　計）</t>
    <rPh sb="1" eb="3">
      <t>イッパン</t>
    </rPh>
    <rPh sb="3" eb="5">
      <t>カイケイ</t>
    </rPh>
    <rPh sb="5" eb="6">
      <t>トウ</t>
    </rPh>
    <rPh sb="7" eb="8">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</si>
</sst>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quot;-&quot;"/>
    <numFmt numFmtId="177" formatCode="#,##0;&quot;△ &quot;#,##0"/>
    <numFmt numFmtId="178" formatCode="0.000"/>
  </numFmts>
  <fonts count="37" x14ac:knownFonts="1">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7"/>
      <color theme="1"/>
      <name val="ＭＳ Ｐゴシック"/>
      <family val="3"/>
      <charset val="128"/>
      <scheme val="minor"/>
    </font>
    <font>
      <sz val="7"/>
      <color theme="1"/>
      <name val="ＭＳ Ｐゴシック"/>
      <family val="2"/>
      <charset val="128"/>
      <scheme val="minor"/>
    </font>
    <font>
      <sz val="7"/>
      <name val="ＭＳ ゴシック"/>
      <family val="3"/>
      <charset val="128"/>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5"/>
      <color theme="1"/>
      <name val="ＭＳ Ｐゴシック"/>
      <family val="2"/>
      <charset val="128"/>
      <scheme val="minor"/>
    </font>
    <font>
      <sz val="5"/>
      <color theme="1"/>
      <name val="ＭＳ Ｐゴシック"/>
      <family val="3"/>
      <charset val="128"/>
      <scheme val="minor"/>
    </font>
    <font>
      <sz val="5"/>
      <name val="ＭＳ Ｐゴシック"/>
      <family val="3"/>
      <charset val="128"/>
    </font>
    <font>
      <sz val="7"/>
      <name val="ＭＳ Ｐゴシック"/>
      <family val="3"/>
      <charset val="128"/>
    </font>
    <font>
      <sz val="10"/>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2">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8" fillId="0" borderId="30">
      <alignment horizontal="center" vertical="center"/>
    </xf>
    <xf numFmtId="0" fontId="1" fillId="0" borderId="0"/>
    <xf numFmtId="9" fontId="1" fillId="0" borderId="0" applyFont="0" applyFill="0" applyBorder="0" applyAlignment="0" applyProtection="0">
      <alignment vertical="center"/>
    </xf>
  </cellStyleXfs>
  <cellXfs count="301">
    <xf numFmtId="0" fontId="0" fillId="0" borderId="0" xfId="0">
      <alignment vertical="center"/>
    </xf>
    <xf numFmtId="0" fontId="5" fillId="0" borderId="0" xfId="0" applyFont="1">
      <alignment vertical="center"/>
    </xf>
    <xf numFmtId="0" fontId="14" fillId="0" borderId="0" xfId="0" applyFont="1" applyAlignment="1">
      <alignment horizontal="center" vertical="center"/>
    </xf>
    <xf numFmtId="0" fontId="12" fillId="0" borderId="5" xfId="0" applyFont="1" applyBorder="1">
      <alignment vertical="center"/>
    </xf>
    <xf numFmtId="0" fontId="16" fillId="0" borderId="5" xfId="0" applyFont="1" applyBorder="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17" fillId="0" borderId="1" xfId="0" applyFont="1" applyBorder="1" applyAlignment="1">
      <alignment horizontal="center" vertical="center"/>
    </xf>
    <xf numFmtId="0" fontId="9" fillId="0" borderId="0" xfId="2" applyFont="1" applyAlignment="1">
      <alignment horizontal="left" vertical="center"/>
    </xf>
    <xf numFmtId="0" fontId="5" fillId="0" borderId="0" xfId="2" applyFont="1" applyAlignment="1">
      <alignment horizontal="center" vertical="center"/>
    </xf>
    <xf numFmtId="0" fontId="17" fillId="0" borderId="0" xfId="0" applyFont="1" applyAlignment="1">
      <alignment horizontal="center" vertical="center"/>
    </xf>
    <xf numFmtId="0" fontId="5" fillId="0" borderId="0" xfId="2" applyFont="1" applyAlignment="1">
      <alignment horizontal="left" vertical="center"/>
    </xf>
    <xf numFmtId="0" fontId="5" fillId="0" borderId="0" xfId="2" applyFont="1">
      <alignment vertical="center"/>
    </xf>
    <xf numFmtId="0" fontId="4" fillId="0" borderId="5" xfId="2" applyFont="1" applyBorder="1">
      <alignment vertical="center"/>
    </xf>
    <xf numFmtId="0" fontId="6" fillId="0" borderId="5" xfId="2" applyFont="1" applyBorder="1">
      <alignment vertical="center"/>
    </xf>
    <xf numFmtId="0" fontId="18" fillId="0" borderId="0" xfId="0" applyFont="1" applyAlignment="1">
      <alignment horizontal="right" vertical="center"/>
    </xf>
    <xf numFmtId="0" fontId="5" fillId="0" borderId="1" xfId="2" applyFont="1" applyBorder="1">
      <alignment vertical="center"/>
    </xf>
    <xf numFmtId="0" fontId="19" fillId="0" borderId="0" xfId="0" applyFont="1">
      <alignment vertical="center"/>
    </xf>
    <xf numFmtId="0" fontId="16" fillId="0" borderId="0" xfId="0" applyFont="1">
      <alignment vertical="center"/>
    </xf>
    <xf numFmtId="0" fontId="4" fillId="0" borderId="0" xfId="0" applyFont="1">
      <alignment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8" fillId="0" borderId="16" xfId="0" applyFont="1" applyBorder="1" applyAlignment="1">
      <alignment horizontal="center" vertical="center"/>
    </xf>
    <xf numFmtId="0" fontId="5" fillId="0" borderId="18" xfId="0" applyFont="1" applyBorder="1">
      <alignment vertical="center"/>
    </xf>
    <xf numFmtId="0" fontId="8" fillId="0" borderId="10" xfId="0" applyFont="1" applyBorder="1" applyAlignment="1">
      <alignment horizontal="center" vertical="center"/>
    </xf>
    <xf numFmtId="0" fontId="5" fillId="0" borderId="10" xfId="0" applyFont="1" applyBorder="1">
      <alignment vertical="center"/>
    </xf>
    <xf numFmtId="0" fontId="8" fillId="0" borderId="16" xfId="0" applyFont="1" applyBorder="1" applyAlignment="1">
      <alignment horizontal="left" vertical="center"/>
    </xf>
    <xf numFmtId="0" fontId="5" fillId="0" borderId="19" xfId="0" applyFont="1" applyBorder="1">
      <alignment vertical="center"/>
    </xf>
    <xf numFmtId="0" fontId="8" fillId="0" borderId="16" xfId="0" applyFont="1" applyBorder="1">
      <alignment vertical="center"/>
    </xf>
    <xf numFmtId="0" fontId="8" fillId="0" borderId="18" xfId="0" applyFont="1" applyBorder="1" applyAlignment="1">
      <alignment horizontal="center" vertical="center"/>
    </xf>
    <xf numFmtId="0" fontId="8" fillId="0" borderId="11" xfId="0" applyFont="1" applyBorder="1" applyAlignment="1">
      <alignment horizontal="left" vertical="center"/>
    </xf>
    <xf numFmtId="0" fontId="5" fillId="0" borderId="11" xfId="0" applyFont="1" applyBorder="1">
      <alignment vertical="center"/>
    </xf>
    <xf numFmtId="0" fontId="18" fillId="0" borderId="5" xfId="0" applyFont="1" applyBorder="1" applyAlignment="1">
      <alignment horizontal="left" vertical="center"/>
    </xf>
    <xf numFmtId="0" fontId="18" fillId="0" borderId="5" xfId="0" applyFont="1" applyBorder="1" applyAlignment="1">
      <alignment horizontal="right" vertical="center"/>
    </xf>
    <xf numFmtId="0" fontId="7" fillId="0" borderId="16" xfId="0" applyFont="1" applyBorder="1" applyAlignment="1">
      <alignment horizontal="center" vertical="center" wrapText="1"/>
    </xf>
    <xf numFmtId="0" fontId="8" fillId="0" borderId="10" xfId="0" applyFont="1" applyBorder="1" applyAlignment="1">
      <alignment horizontal="left" vertical="center" wrapText="1"/>
    </xf>
    <xf numFmtId="0" fontId="8" fillId="0" borderId="16" xfId="0" applyFont="1" applyBorder="1" applyAlignment="1">
      <alignment horizontal="center" vertical="center" wrapText="1"/>
    </xf>
    <xf numFmtId="0" fontId="20" fillId="0" borderId="11" xfId="0" applyFont="1" applyBorder="1">
      <alignment vertical="center"/>
    </xf>
    <xf numFmtId="0" fontId="15" fillId="0" borderId="11" xfId="0" applyFont="1" applyBorder="1" applyAlignment="1">
      <alignment horizontal="left" vertical="center"/>
    </xf>
    <xf numFmtId="0" fontId="15" fillId="0" borderId="0" xfId="0" applyFont="1" applyAlignment="1">
      <alignment horizontal="left" vertical="center"/>
    </xf>
    <xf numFmtId="0" fontId="8" fillId="0" borderId="0" xfId="0" applyFont="1">
      <alignment vertical="center"/>
    </xf>
    <xf numFmtId="0" fontId="8" fillId="0" borderId="18" xfId="0" applyFont="1" applyBorder="1">
      <alignment vertical="center"/>
    </xf>
    <xf numFmtId="0" fontId="8" fillId="0" borderId="10" xfId="0" applyFont="1" applyBorder="1">
      <alignment vertical="center"/>
    </xf>
    <xf numFmtId="0" fontId="8" fillId="0" borderId="20" xfId="0" applyFont="1" applyBorder="1" applyAlignment="1">
      <alignment horizontal="center" vertical="center"/>
    </xf>
    <xf numFmtId="0" fontId="8" fillId="0" borderId="9"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right"/>
    </xf>
    <xf numFmtId="0" fontId="23" fillId="2" borderId="2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7" xfId="0" applyFont="1" applyFill="1" applyBorder="1" applyAlignment="1">
      <alignment horizontal="center" vertical="center"/>
    </xf>
    <xf numFmtId="0" fontId="21" fillId="0" borderId="16" xfId="0" applyFont="1" applyBorder="1">
      <alignment vertical="center"/>
    </xf>
    <xf numFmtId="0" fontId="21" fillId="0" borderId="16" xfId="0" applyFont="1" applyBorder="1" applyAlignment="1">
      <alignment horizontal="center"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right" vertical="center"/>
    </xf>
    <xf numFmtId="0" fontId="28" fillId="0" borderId="0" xfId="0" applyFont="1" applyAlignment="1">
      <alignment horizontal="right" vertical="center"/>
    </xf>
    <xf numFmtId="0" fontId="0" fillId="2" borderId="10" xfId="0" applyFill="1" applyBorder="1" applyAlignment="1">
      <alignment horizontal="center" vertical="center"/>
    </xf>
    <xf numFmtId="0" fontId="25" fillId="0" borderId="0" xfId="0" applyFont="1" applyAlignment="1">
      <alignment horizontal="right" vertical="center"/>
    </xf>
    <xf numFmtId="0" fontId="17" fillId="0" borderId="0" xfId="0" applyFont="1">
      <alignment vertical="center"/>
    </xf>
    <xf numFmtId="0" fontId="25" fillId="0" borderId="0" xfId="0" applyFont="1" applyAlignment="1">
      <alignment horizontal="left"/>
    </xf>
    <xf numFmtId="0" fontId="7" fillId="0" borderId="16" xfId="3" applyFont="1" applyBorder="1" applyAlignment="1">
      <alignment horizontal="center" vertical="center"/>
    </xf>
    <xf numFmtId="0" fontId="7" fillId="0" borderId="16" xfId="3" applyFont="1" applyBorder="1" applyAlignment="1">
      <alignment horizontal="centerContinuous" vertical="center" wrapText="1"/>
    </xf>
    <xf numFmtId="0" fontId="7" fillId="0" borderId="13" xfId="3" applyFont="1" applyBorder="1" applyAlignment="1">
      <alignment vertical="center"/>
    </xf>
    <xf numFmtId="0" fontId="0" fillId="2" borderId="0" xfId="0" applyFill="1">
      <alignment vertical="center"/>
    </xf>
    <xf numFmtId="0" fontId="0" fillId="2" borderId="0" xfId="0" applyFill="1" applyAlignment="1">
      <alignment horizontal="center" vertical="center"/>
    </xf>
    <xf numFmtId="0" fontId="18" fillId="2" borderId="1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0" fillId="2" borderId="16" xfId="0" applyFill="1" applyBorder="1">
      <alignment vertical="center"/>
    </xf>
    <xf numFmtId="38" fontId="0" fillId="2" borderId="0" xfId="0" applyNumberFormat="1" applyFill="1">
      <alignment vertical="center"/>
    </xf>
    <xf numFmtId="38" fontId="0" fillId="2" borderId="0" xfId="1" applyFont="1" applyFill="1">
      <alignment vertical="center"/>
    </xf>
    <xf numFmtId="38" fontId="18" fillId="2" borderId="0" xfId="1" applyFont="1" applyFill="1">
      <alignment vertical="center"/>
    </xf>
    <xf numFmtId="0" fontId="17" fillId="2" borderId="0" xfId="0" applyFont="1" applyFill="1">
      <alignment vertical="center"/>
    </xf>
    <xf numFmtId="178" fontId="0" fillId="2" borderId="0" xfId="0" applyNumberFormat="1" applyFill="1">
      <alignment vertical="center"/>
    </xf>
    <xf numFmtId="0" fontId="32" fillId="0" borderId="0" xfId="0" applyFont="1" applyAlignment="1">
      <alignment horizontal="left" vertical="center"/>
    </xf>
    <xf numFmtId="0" fontId="32" fillId="0" borderId="0" xfId="0" applyFont="1" applyAlignment="1">
      <alignment horizontal="right" vertical="center"/>
    </xf>
    <xf numFmtId="38" fontId="21" fillId="0" borderId="16" xfId="1" applyFont="1" applyBorder="1" applyAlignment="1">
      <alignment vertical="center"/>
    </xf>
    <xf numFmtId="38" fontId="21" fillId="0" borderId="23" xfId="1" applyFont="1" applyBorder="1">
      <alignment vertical="center"/>
    </xf>
    <xf numFmtId="38" fontId="21" fillId="0" borderId="13" xfId="1" applyFont="1" applyBorder="1">
      <alignment vertical="center"/>
    </xf>
    <xf numFmtId="38" fontId="5" fillId="0" borderId="16" xfId="1" applyFont="1" applyBorder="1">
      <alignment vertical="center"/>
    </xf>
    <xf numFmtId="10" fontId="5" fillId="0" borderId="16" xfId="6" applyNumberFormat="1" applyFont="1" applyFill="1" applyBorder="1" applyAlignment="1">
      <alignment vertical="center"/>
    </xf>
    <xf numFmtId="0" fontId="8" fillId="0" borderId="16" xfId="0" applyFont="1" applyBorder="1" applyAlignment="1">
      <alignment horizontal="left" vertical="center" wrapText="1"/>
    </xf>
    <xf numFmtId="38" fontId="20" fillId="2" borderId="0" xfId="1" applyFont="1" applyFill="1" applyAlignment="1">
      <alignment vertical="center" wrapText="1"/>
    </xf>
    <xf numFmtId="38" fontId="29" fillId="2" borderId="0" xfId="1" applyFont="1" applyFill="1" applyAlignment="1">
      <alignment vertical="center" wrapText="1"/>
    </xf>
    <xf numFmtId="0" fontId="8" fillId="0" borderId="16" xfId="0" applyFont="1" applyBorder="1" applyAlignment="1">
      <alignment horizontal="left" vertical="center" indent="1"/>
    </xf>
    <xf numFmtId="38" fontId="5" fillId="0" borderId="0" xfId="0" applyNumberFormat="1" applyFont="1">
      <alignment vertical="center"/>
    </xf>
    <xf numFmtId="0" fontId="7" fillId="0" borderId="13" xfId="3" applyFont="1" applyBorder="1" applyAlignment="1">
      <alignment horizontal="center" vertical="center"/>
    </xf>
    <xf numFmtId="9" fontId="5" fillId="0" borderId="16" xfId="6" applyFont="1" applyBorder="1">
      <alignment vertical="center"/>
    </xf>
    <xf numFmtId="38" fontId="5" fillId="0" borderId="16" xfId="1" applyFont="1" applyBorder="1" applyAlignment="1">
      <alignment horizontal="center" vertical="center"/>
    </xf>
    <xf numFmtId="38" fontId="21" fillId="0" borderId="16" xfId="1" applyFont="1" applyBorder="1">
      <alignment vertical="center"/>
    </xf>
    <xf numFmtId="176" fontId="26" fillId="0" borderId="1" xfId="1" applyNumberFormat="1" applyFont="1" applyFill="1" applyBorder="1" applyAlignment="1">
      <alignment vertical="center"/>
    </xf>
    <xf numFmtId="38" fontId="28" fillId="0" borderId="16" xfId="1" applyFont="1" applyFill="1" applyBorder="1" applyAlignment="1">
      <alignment vertical="center"/>
    </xf>
    <xf numFmtId="0" fontId="26" fillId="0" borderId="3" xfId="0" applyFont="1" applyBorder="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12"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38" fontId="5" fillId="0" borderId="1" xfId="1" applyFont="1" applyBorder="1" applyAlignment="1">
      <alignment vertical="center" wrapText="1"/>
    </xf>
    <xf numFmtId="38" fontId="0" fillId="0" borderId="0" xfId="0" applyNumberFormat="1">
      <alignment vertical="center"/>
    </xf>
    <xf numFmtId="0" fontId="28" fillId="0" borderId="0" xfId="0" applyFont="1">
      <alignment vertical="center"/>
    </xf>
    <xf numFmtId="0" fontId="33" fillId="0" borderId="16" xfId="2" applyFont="1" applyBorder="1" applyAlignment="1">
      <alignment horizontal="center" vertical="center" wrapText="1"/>
    </xf>
    <xf numFmtId="0" fontId="33" fillId="0" borderId="16" xfId="2" applyFont="1" applyBorder="1">
      <alignment vertical="center"/>
    </xf>
    <xf numFmtId="38" fontId="5" fillId="0" borderId="16" xfId="1" applyFont="1" applyFill="1" applyBorder="1">
      <alignment vertical="center"/>
    </xf>
    <xf numFmtId="0" fontId="5" fillId="0" borderId="0" xfId="2" applyFont="1" applyAlignment="1">
      <alignment horizontal="center" vertical="center" wrapText="1"/>
    </xf>
    <xf numFmtId="38" fontId="26" fillId="3" borderId="0" xfId="1" applyFont="1" applyFill="1" applyBorder="1" applyAlignment="1">
      <alignment vertical="center"/>
    </xf>
    <xf numFmtId="41" fontId="21" fillId="0" borderId="16" xfId="1" applyNumberFormat="1" applyFont="1" applyFill="1" applyBorder="1" applyAlignment="1">
      <alignment vertical="center"/>
    </xf>
    <xf numFmtId="41" fontId="21" fillId="0" borderId="23" xfId="1" applyNumberFormat="1" applyFont="1" applyFill="1" applyBorder="1">
      <alignment vertical="center"/>
    </xf>
    <xf numFmtId="41" fontId="21" fillId="0" borderId="13" xfId="1" applyNumberFormat="1" applyFont="1" applyFill="1" applyBorder="1">
      <alignment vertical="center"/>
    </xf>
    <xf numFmtId="41" fontId="21" fillId="0" borderId="16" xfId="1" applyNumberFormat="1" applyFont="1" applyFill="1" applyBorder="1">
      <alignment vertical="center"/>
    </xf>
    <xf numFmtId="41" fontId="21" fillId="0" borderId="13" xfId="1" applyNumberFormat="1" applyFont="1" applyBorder="1" applyAlignment="1">
      <alignment vertical="center"/>
    </xf>
    <xf numFmtId="41" fontId="21" fillId="0" borderId="23" xfId="1" applyNumberFormat="1" applyFont="1" applyBorder="1">
      <alignment vertical="center"/>
    </xf>
    <xf numFmtId="41" fontId="21" fillId="0" borderId="13" xfId="1" applyNumberFormat="1" applyFont="1" applyBorder="1">
      <alignment vertical="center"/>
    </xf>
    <xf numFmtId="41" fontId="21" fillId="0" borderId="16" xfId="1" applyNumberFormat="1" applyFont="1" applyBorder="1">
      <alignment vertical="center"/>
    </xf>
    <xf numFmtId="41" fontId="28" fillId="0" borderId="16" xfId="1" applyNumberFormat="1" applyFont="1" applyFill="1" applyBorder="1" applyAlignment="1">
      <alignment vertical="center"/>
    </xf>
    <xf numFmtId="41" fontId="28" fillId="0" borderId="23" xfId="1" applyNumberFormat="1" applyFont="1" applyFill="1" applyBorder="1" applyAlignment="1">
      <alignment horizontal="center" vertical="center" wrapText="1"/>
    </xf>
    <xf numFmtId="41" fontId="28" fillId="0" borderId="17" xfId="1" applyNumberFormat="1" applyFont="1" applyFill="1" applyBorder="1" applyAlignment="1">
      <alignment vertical="center"/>
    </xf>
    <xf numFmtId="0" fontId="33" fillId="0" borderId="16" xfId="2" applyFont="1" applyBorder="1" applyAlignment="1">
      <alignment horizontal="center" vertical="center"/>
    </xf>
    <xf numFmtId="41" fontId="8" fillId="0" borderId="16" xfId="1" applyNumberFormat="1" applyFont="1" applyBorder="1" applyAlignment="1">
      <alignment horizontal="center" vertical="center" wrapText="1"/>
    </xf>
    <xf numFmtId="41" fontId="8" fillId="0" borderId="10" xfId="1" applyNumberFormat="1" applyFont="1" applyBorder="1" applyAlignment="1">
      <alignment horizontal="center" vertical="center" wrapText="1"/>
    </xf>
    <xf numFmtId="41" fontId="8" fillId="0" borderId="16" xfId="1" applyNumberFormat="1" applyFont="1" applyBorder="1">
      <alignment vertical="center"/>
    </xf>
    <xf numFmtId="41" fontId="33" fillId="0" borderId="16" xfId="1" applyNumberFormat="1" applyFont="1" applyFill="1" applyBorder="1">
      <alignment vertical="center"/>
    </xf>
    <xf numFmtId="41" fontId="21" fillId="0" borderId="0" xfId="1" applyNumberFormat="1" applyFont="1" applyFill="1" applyBorder="1" applyAlignment="1">
      <alignment vertical="center"/>
    </xf>
    <xf numFmtId="41" fontId="5" fillId="0" borderId="16" xfId="1" applyNumberFormat="1" applyFont="1" applyFill="1" applyBorder="1" applyAlignment="1">
      <alignment horizontal="right" vertical="center" wrapText="1"/>
    </xf>
    <xf numFmtId="41" fontId="8" fillId="0" borderId="19" xfId="1" applyNumberFormat="1" applyFont="1" applyFill="1" applyBorder="1">
      <alignment vertical="center"/>
    </xf>
    <xf numFmtId="41" fontId="8" fillId="0" borderId="19" xfId="1" applyNumberFormat="1" applyFont="1" applyBorder="1">
      <alignment vertical="center"/>
    </xf>
    <xf numFmtId="41" fontId="8" fillId="0" borderId="18" xfId="1" applyNumberFormat="1" applyFont="1" applyFill="1" applyBorder="1">
      <alignment vertical="center"/>
    </xf>
    <xf numFmtId="41" fontId="8" fillId="0" borderId="16" xfId="1" applyNumberFormat="1" applyFont="1" applyFill="1" applyBorder="1">
      <alignment vertical="center"/>
    </xf>
    <xf numFmtId="41" fontId="5" fillId="0" borderId="11" xfId="0" applyNumberFormat="1" applyFont="1" applyBorder="1">
      <alignment vertical="center"/>
    </xf>
    <xf numFmtId="41" fontId="8" fillId="0" borderId="18" xfId="0" applyNumberFormat="1" applyFont="1" applyBorder="1">
      <alignment vertical="center"/>
    </xf>
    <xf numFmtId="41" fontId="8" fillId="0" borderId="0" xfId="0" applyNumberFormat="1" applyFont="1">
      <alignment vertical="center"/>
    </xf>
    <xf numFmtId="41" fontId="8" fillId="0" borderId="10" xfId="0" applyNumberFormat="1" applyFont="1" applyBorder="1">
      <alignment vertical="center"/>
    </xf>
    <xf numFmtId="41" fontId="8" fillId="0" borderId="16" xfId="0" applyNumberFormat="1" applyFont="1" applyBorder="1">
      <alignment vertical="center"/>
    </xf>
    <xf numFmtId="41" fontId="8" fillId="0" borderId="16" xfId="0" applyNumberFormat="1" applyFont="1" applyBorder="1" applyAlignment="1">
      <alignment horizontal="left" vertical="center"/>
    </xf>
    <xf numFmtId="41" fontId="8" fillId="0" borderId="16" xfId="0" applyNumberFormat="1" applyFont="1" applyBorder="1" applyAlignment="1">
      <alignment horizontal="left" vertical="center" indent="1"/>
    </xf>
    <xf numFmtId="41" fontId="8" fillId="0" borderId="20" xfId="0" applyNumberFormat="1" applyFont="1" applyBorder="1">
      <alignment vertical="center"/>
    </xf>
    <xf numFmtId="41" fontId="8" fillId="0" borderId="20" xfId="0" applyNumberFormat="1" applyFont="1" applyBorder="1" applyAlignment="1">
      <alignment horizontal="center" vertical="center"/>
    </xf>
    <xf numFmtId="41" fontId="8" fillId="0" borderId="9" xfId="0" applyNumberFormat="1" applyFont="1" applyBorder="1">
      <alignment vertical="center"/>
    </xf>
    <xf numFmtId="41" fontId="8" fillId="0" borderId="9" xfId="1" applyNumberFormat="1" applyFont="1" applyBorder="1">
      <alignment vertical="center"/>
    </xf>
    <xf numFmtId="41" fontId="8" fillId="0" borderId="20" xfId="1" applyNumberFormat="1" applyFont="1" applyBorder="1">
      <alignment vertical="center"/>
    </xf>
    <xf numFmtId="41" fontId="8" fillId="0" borderId="10" xfId="1" applyNumberFormat="1" applyFont="1" applyBorder="1">
      <alignment vertical="center"/>
    </xf>
    <xf numFmtId="41" fontId="8" fillId="0" borderId="31" xfId="1" applyNumberFormat="1" applyFont="1" applyBorder="1">
      <alignment vertical="center"/>
    </xf>
    <xf numFmtId="41" fontId="8" fillId="0" borderId="10" xfId="0" applyNumberFormat="1" applyFont="1" applyBorder="1" applyAlignment="1">
      <alignment horizontal="center" vertical="center"/>
    </xf>
    <xf numFmtId="0" fontId="7" fillId="0" borderId="16" xfId="0" applyFont="1" applyBorder="1" applyAlignment="1">
      <alignment vertical="top" wrapText="1"/>
    </xf>
    <xf numFmtId="41" fontId="34" fillId="0" borderId="0" xfId="0" applyNumberFormat="1" applyFont="1">
      <alignment vertical="center"/>
    </xf>
    <xf numFmtId="10" fontId="15" fillId="0" borderId="0" xfId="0" applyNumberFormat="1" applyFont="1" applyAlignment="1">
      <alignment horizontal="center" vertical="center"/>
    </xf>
    <xf numFmtId="0" fontId="0" fillId="0" borderId="0" xfId="0" applyAlignment="1">
      <alignment vertical="center" wrapText="1"/>
    </xf>
    <xf numFmtId="0" fontId="35" fillId="0" borderId="0" xfId="0" applyFont="1" applyAlignment="1">
      <alignment vertical="center" wrapText="1"/>
    </xf>
    <xf numFmtId="0" fontId="36" fillId="0" borderId="16" xfId="0" applyFont="1" applyBorder="1" applyAlignment="1">
      <alignment horizontal="center" vertical="center" wrapText="1"/>
    </xf>
    <xf numFmtId="0" fontId="36" fillId="0" borderId="16" xfId="0" applyFont="1" applyBorder="1" applyAlignment="1">
      <alignment horizontal="left"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177" fontId="0" fillId="0" borderId="0" xfId="0" applyNumberFormat="1">
      <alignment vertical="center"/>
    </xf>
    <xf numFmtId="177" fontId="25" fillId="0" borderId="0" xfId="0" applyNumberFormat="1" applyFont="1" applyAlignment="1">
      <alignment horizontal="right"/>
    </xf>
    <xf numFmtId="177" fontId="7" fillId="0" borderId="16" xfId="3" applyNumberFormat="1" applyFont="1" applyBorder="1" applyAlignment="1">
      <alignment horizontal="center" vertical="center" wrapText="1"/>
    </xf>
    <xf numFmtId="177" fontId="7" fillId="0" borderId="16" xfId="1" applyNumberFormat="1" applyFont="1" applyFill="1" applyBorder="1" applyAlignment="1">
      <alignment vertical="center"/>
    </xf>
    <xf numFmtId="177" fontId="7" fillId="0" borderId="16" xfId="1" applyNumberFormat="1" applyFont="1" applyBorder="1">
      <alignment vertical="center"/>
    </xf>
    <xf numFmtId="41" fontId="0" fillId="2" borderId="16" xfId="1" applyNumberFormat="1" applyFont="1" applyFill="1" applyBorder="1">
      <alignment vertical="center"/>
    </xf>
    <xf numFmtId="41" fontId="0" fillId="2" borderId="13" xfId="1" applyNumberFormat="1" applyFont="1" applyFill="1" applyBorder="1" applyAlignment="1">
      <alignment horizontal="right" vertical="center"/>
    </xf>
    <xf numFmtId="41" fontId="0" fillId="0" borderId="16" xfId="1" applyNumberFormat="1" applyFont="1" applyFill="1" applyBorder="1" applyAlignment="1">
      <alignment horizontal="right" vertical="center"/>
    </xf>
    <xf numFmtId="41" fontId="15" fillId="2" borderId="16" xfId="1" applyNumberFormat="1" applyFont="1" applyFill="1" applyBorder="1">
      <alignment vertical="center"/>
    </xf>
    <xf numFmtId="41" fontId="15" fillId="0" borderId="13" xfId="1" applyNumberFormat="1" applyFont="1" applyFill="1" applyBorder="1" applyAlignment="1">
      <alignment horizontal="right" vertical="center"/>
    </xf>
    <xf numFmtId="41" fontId="15" fillId="0" borderId="16" xfId="1" applyNumberFormat="1" applyFont="1" applyFill="1" applyBorder="1" applyAlignment="1">
      <alignment horizontal="right" vertical="center"/>
    </xf>
    <xf numFmtId="41" fontId="15" fillId="0" borderId="16" xfId="1" applyNumberFormat="1" applyFont="1" applyFill="1" applyBorder="1">
      <alignment vertical="center"/>
    </xf>
    <xf numFmtId="41" fontId="15" fillId="2" borderId="10" xfId="1" applyNumberFormat="1" applyFont="1" applyFill="1" applyBorder="1">
      <alignment vertical="center"/>
    </xf>
    <xf numFmtId="41" fontId="15" fillId="2" borderId="6" xfId="1" applyNumberFormat="1" applyFont="1" applyFill="1" applyBorder="1" applyAlignment="1">
      <alignment horizontal="right" vertical="center"/>
    </xf>
    <xf numFmtId="41" fontId="15" fillId="2" borderId="10" xfId="1" applyNumberFormat="1" applyFont="1" applyFill="1" applyBorder="1" applyAlignment="1">
      <alignment horizontal="right" vertical="center"/>
    </xf>
    <xf numFmtId="41" fontId="5" fillId="0" borderId="16" xfId="1" applyNumberFormat="1" applyFont="1" applyBorder="1">
      <alignment vertical="center"/>
    </xf>
    <xf numFmtId="41" fontId="0" fillId="0" borderId="0" xfId="0" applyNumberFormat="1">
      <alignment vertical="center"/>
    </xf>
    <xf numFmtId="10" fontId="5" fillId="0" borderId="0" xfId="0" applyNumberFormat="1" applyFont="1">
      <alignment vertical="center"/>
    </xf>
    <xf numFmtId="38" fontId="0" fillId="0" borderId="0" xfId="1" applyFont="1">
      <alignment vertical="center"/>
    </xf>
    <xf numFmtId="38" fontId="5" fillId="0" borderId="0" xfId="1" applyFont="1">
      <alignment vertical="center"/>
    </xf>
    <xf numFmtId="0" fontId="36" fillId="0" borderId="16" xfId="0" applyFont="1" applyBorder="1" applyAlignment="1">
      <alignment horizontal="left" vertical="top" wrapText="1"/>
    </xf>
    <xf numFmtId="0" fontId="29" fillId="0" borderId="16" xfId="0" applyFont="1" applyBorder="1" applyAlignment="1">
      <alignment vertical="center" wrapText="1"/>
    </xf>
    <xf numFmtId="41" fontId="5" fillId="0" borderId="3" xfId="1" applyNumberFormat="1" applyFont="1" applyFill="1" applyBorder="1" applyAlignment="1">
      <alignment horizontal="right" vertical="center" wrapText="1"/>
    </xf>
    <xf numFmtId="41" fontId="5" fillId="0" borderId="13" xfId="1" applyNumberFormat="1" applyFont="1" applyFill="1" applyBorder="1" applyAlignment="1">
      <alignment horizontal="right" vertical="center" wrapText="1"/>
    </xf>
    <xf numFmtId="41" fontId="17" fillId="0" borderId="16" xfId="1" applyNumberFormat="1" applyFont="1" applyFill="1" applyBorder="1" applyAlignment="1">
      <alignment horizontal="right" vertical="center" wrapText="1"/>
    </xf>
    <xf numFmtId="0" fontId="5" fillId="0" borderId="16" xfId="2" applyFont="1" applyBorder="1" applyAlignment="1">
      <alignment horizontal="center" vertical="center"/>
    </xf>
    <xf numFmtId="0" fontId="18" fillId="0" borderId="3" xfId="0" applyFont="1" applyBorder="1" applyAlignment="1">
      <alignment horizontal="left" vertical="center"/>
    </xf>
    <xf numFmtId="0" fontId="17" fillId="0" borderId="13" xfId="0" applyFont="1" applyBorder="1" applyAlignment="1">
      <alignment horizontal="left" vertical="center"/>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 xfId="2" applyFont="1" applyBorder="1" applyAlignment="1">
      <alignment horizontal="left" vertical="center"/>
    </xf>
    <xf numFmtId="0" fontId="5" fillId="0" borderId="13" xfId="2" applyFont="1" applyBorder="1" applyAlignment="1">
      <alignment horizontal="left" vertical="center"/>
    </xf>
    <xf numFmtId="0" fontId="5" fillId="2" borderId="16" xfId="2" applyFont="1" applyFill="1" applyBorder="1" applyAlignment="1">
      <alignment horizontal="left" vertical="center"/>
    </xf>
    <xf numFmtId="0" fontId="5" fillId="2" borderId="16" xfId="2" applyFont="1" applyFill="1" applyBorder="1" applyAlignment="1">
      <alignment horizontal="left" vertical="center" wrapText="1"/>
    </xf>
    <xf numFmtId="0" fontId="5" fillId="0" borderId="18"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3" xfId="2" applyFont="1" applyBorder="1" applyAlignment="1">
      <alignment horizontal="left" vertical="center" wrapText="1"/>
    </xf>
    <xf numFmtId="0" fontId="5" fillId="0" borderId="13" xfId="2" applyFont="1" applyBorder="1" applyAlignment="1">
      <alignment horizontal="left" vertical="center" wrapText="1"/>
    </xf>
    <xf numFmtId="0" fontId="5" fillId="0" borderId="16" xfId="2" applyFont="1" applyBorder="1" applyAlignment="1">
      <alignment horizontal="center" vertical="center" wrapText="1"/>
    </xf>
    <xf numFmtId="0" fontId="5" fillId="0" borderId="3" xfId="2" applyFont="1" applyBorder="1" applyAlignment="1">
      <alignment horizontal="center" vertical="center"/>
    </xf>
    <xf numFmtId="0" fontId="5" fillId="0" borderId="13" xfId="2" applyFont="1" applyBorder="1" applyAlignment="1">
      <alignment horizontal="center" vertical="center"/>
    </xf>
    <xf numFmtId="41" fontId="5" fillId="0" borderId="16" xfId="1" applyNumberFormat="1" applyFont="1" applyFill="1" applyBorder="1" applyAlignment="1">
      <alignment horizontal="right" vertical="center" wrapText="1"/>
    </xf>
    <xf numFmtId="0" fontId="17" fillId="0" borderId="16" xfId="0" applyFont="1"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0" fillId="0" borderId="0" xfId="0" applyAlignment="1">
      <alignment horizontal="right" vertical="center"/>
    </xf>
    <xf numFmtId="0" fontId="5" fillId="0" borderId="13" xfId="2" applyFont="1" applyBorder="1" applyAlignment="1">
      <alignment horizontal="center" vertical="center" wrapText="1"/>
    </xf>
    <xf numFmtId="0" fontId="18" fillId="0" borderId="16" xfId="0" applyFont="1" applyBorder="1" applyAlignment="1">
      <alignment horizontal="center" vertical="center" wrapText="1"/>
    </xf>
    <xf numFmtId="0" fontId="17" fillId="0" borderId="16" xfId="0" applyFont="1" applyBorder="1" applyAlignment="1">
      <alignment horizontal="center" vertical="center"/>
    </xf>
    <xf numFmtId="0" fontId="5" fillId="0" borderId="3" xfId="2"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10" xfId="0" applyFont="1" applyFill="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23" fillId="2" borderId="12"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2" fillId="2" borderId="10"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2" fillId="2" borderId="6" xfId="0" applyFont="1" applyFill="1" applyBorder="1" applyAlignment="1">
      <alignment horizontal="center" vertical="center"/>
    </xf>
    <xf numFmtId="0" fontId="28"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8" fillId="0" borderId="1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24" xfId="0" applyFont="1" applyBorder="1" applyAlignment="1">
      <alignment horizontal="center" vertical="center" wrapText="1"/>
    </xf>
    <xf numFmtId="0" fontId="0" fillId="0" borderId="25" xfId="0" applyBorder="1" applyAlignment="1">
      <alignment horizontal="center" vertical="center"/>
    </xf>
    <xf numFmtId="0" fontId="28" fillId="0" borderId="18" xfId="0" applyFont="1" applyBorder="1" applyAlignment="1">
      <alignment horizontal="center" vertical="center" wrapText="1"/>
    </xf>
    <xf numFmtId="0" fontId="0" fillId="0" borderId="10" xfId="0" applyBorder="1" applyAlignment="1">
      <alignment horizontal="center" vertical="center"/>
    </xf>
    <xf numFmtId="0" fontId="28" fillId="2" borderId="12"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0" fillId="2" borderId="25" xfId="0" applyFill="1" applyBorder="1" applyAlignment="1">
      <alignment horizontal="center" vertical="center"/>
    </xf>
    <xf numFmtId="0" fontId="28" fillId="2" borderId="18" xfId="0" applyFont="1" applyFill="1" applyBorder="1" applyAlignment="1">
      <alignment horizontal="center" vertical="center" wrapText="1"/>
    </xf>
    <xf numFmtId="0" fontId="0" fillId="2" borderId="10" xfId="0" applyFill="1" applyBorder="1" applyAlignment="1">
      <alignment horizontal="center" vertical="center"/>
    </xf>
    <xf numFmtId="0" fontId="28" fillId="0" borderId="26" xfId="0" applyFont="1" applyBorder="1" applyAlignment="1">
      <alignment horizontal="center" vertical="center"/>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2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6" fillId="0" borderId="28" xfId="0" applyFont="1" applyBorder="1" applyAlignment="1">
      <alignment horizontal="center" vertical="center"/>
    </xf>
    <xf numFmtId="0" fontId="26" fillId="0" borderId="2" xfId="0" applyFont="1" applyBorder="1" applyAlignment="1">
      <alignment horizontal="center" vertical="center"/>
    </xf>
    <xf numFmtId="0" fontId="26" fillId="0" borderId="13" xfId="0" applyFont="1" applyBorder="1" applyAlignment="1">
      <alignment horizontal="center" vertical="center"/>
    </xf>
    <xf numFmtId="38" fontId="29" fillId="0" borderId="3" xfId="0" applyNumberFormat="1" applyFont="1" applyBorder="1" applyAlignment="1">
      <alignment horizontal="center" vertical="center" wrapText="1"/>
    </xf>
    <xf numFmtId="38" fontId="29" fillId="0" borderId="13" xfId="0" applyNumberFormat="1" applyFont="1" applyBorder="1" applyAlignment="1">
      <alignment horizontal="center" vertical="center" wrapText="1"/>
    </xf>
    <xf numFmtId="38" fontId="29" fillId="0" borderId="3" xfId="1" applyFont="1" applyFill="1" applyBorder="1" applyAlignment="1">
      <alignment horizontal="right" vertical="center"/>
    </xf>
    <xf numFmtId="38" fontId="29" fillId="0" borderId="13" xfId="1" applyFont="1" applyFill="1" applyBorder="1" applyAlignment="1">
      <alignment horizontal="right" vertical="center"/>
    </xf>
    <xf numFmtId="0" fontId="29" fillId="0" borderId="3" xfId="0" applyFont="1" applyBorder="1" applyAlignment="1">
      <alignment horizontal="right" vertical="center"/>
    </xf>
    <xf numFmtId="0" fontId="29" fillId="0" borderId="13" xfId="0" applyFont="1" applyBorder="1" applyAlignment="1">
      <alignment horizontal="right" vertical="center"/>
    </xf>
    <xf numFmtId="0" fontId="29" fillId="0" borderId="3" xfId="0" applyFont="1" applyBorder="1" applyAlignment="1">
      <alignment horizontal="left" vertical="center"/>
    </xf>
    <xf numFmtId="0" fontId="29" fillId="0" borderId="13" xfId="0" applyFont="1" applyBorder="1" applyAlignment="1">
      <alignment horizontal="left" vertical="center"/>
    </xf>
    <xf numFmtId="0" fontId="20" fillId="0" borderId="5" xfId="0" applyFont="1" applyBorder="1" applyAlignment="1">
      <alignment horizontal="right" vertical="center"/>
    </xf>
    <xf numFmtId="0" fontId="29" fillId="0" borderId="5" xfId="0" applyFont="1" applyBorder="1" applyAlignment="1">
      <alignment horizontal="right" vertical="center"/>
    </xf>
    <xf numFmtId="0" fontId="29" fillId="0" borderId="16" xfId="0" applyFont="1" applyBorder="1" applyAlignment="1">
      <alignment horizontal="center" vertical="center"/>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2" borderId="12"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29" xfId="0" applyFont="1" applyBorder="1" applyAlignment="1">
      <alignment horizontal="center" vertical="center"/>
    </xf>
    <xf numFmtId="0" fontId="29" fillId="0" borderId="14" xfId="0" applyFont="1" applyBorder="1" applyAlignment="1">
      <alignment horizontal="center" vertical="center"/>
    </xf>
    <xf numFmtId="41" fontId="29" fillId="0" borderId="3" xfId="0" applyNumberFormat="1" applyFont="1" applyBorder="1" applyAlignment="1">
      <alignment horizontal="right" vertical="center"/>
    </xf>
    <xf numFmtId="41" fontId="29" fillId="0" borderId="13" xfId="0" applyNumberFormat="1" applyFont="1" applyBorder="1" applyAlignment="1">
      <alignment horizontal="right" vertical="center"/>
    </xf>
    <xf numFmtId="0" fontId="29" fillId="0" borderId="3" xfId="0" applyFont="1" applyBorder="1">
      <alignment vertical="center"/>
    </xf>
    <xf numFmtId="0" fontId="29" fillId="0" borderId="13" xfId="0" applyFont="1" applyBorder="1">
      <alignment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38" fontId="29" fillId="0" borderId="3" xfId="1" applyFont="1" applyBorder="1" applyAlignment="1">
      <alignment horizontal="right" vertical="center"/>
    </xf>
    <xf numFmtId="38" fontId="29" fillId="0" borderId="13" xfId="1" applyFont="1" applyBorder="1" applyAlignment="1">
      <alignment horizontal="right" vertical="center"/>
    </xf>
    <xf numFmtId="0" fontId="29" fillId="2"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5" fillId="0" borderId="0" xfId="0" applyFont="1" applyAlignment="1">
      <alignment horizontal="left" vertical="center"/>
    </xf>
    <xf numFmtId="0" fontId="30" fillId="0" borderId="0" xfId="0" applyFont="1" applyAlignment="1">
      <alignment horizontal="left" vertical="center"/>
    </xf>
    <xf numFmtId="0" fontId="7" fillId="0" borderId="18" xfId="3" applyFont="1" applyBorder="1" applyAlignment="1">
      <alignment horizontal="center" vertical="center"/>
    </xf>
    <xf numFmtId="0" fontId="7" fillId="0" borderId="9" xfId="3" applyFont="1" applyBorder="1" applyAlignment="1">
      <alignment horizontal="center" vertical="center"/>
    </xf>
    <xf numFmtId="0" fontId="7" fillId="0" borderId="10" xfId="3" applyFont="1" applyBorder="1" applyAlignment="1">
      <alignment horizontal="center" vertical="center"/>
    </xf>
    <xf numFmtId="0" fontId="7" fillId="0" borderId="3" xfId="3" applyFont="1" applyBorder="1" applyAlignment="1">
      <alignment horizontal="center" vertical="center"/>
    </xf>
    <xf numFmtId="0" fontId="7" fillId="0" borderId="13" xfId="3" applyFont="1" applyBorder="1" applyAlignment="1">
      <alignment horizontal="center" vertical="center"/>
    </xf>
    <xf numFmtId="0" fontId="7" fillId="0" borderId="18" xfId="3" applyFont="1" applyBorder="1" applyAlignment="1">
      <alignment horizontal="center" vertical="center" wrapText="1"/>
    </xf>
    <xf numFmtId="0" fontId="7" fillId="0" borderId="9"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2" xfId="3" applyFont="1" applyBorder="1" applyAlignment="1">
      <alignment horizontal="center" vertical="center"/>
    </xf>
    <xf numFmtId="0" fontId="7" fillId="0" borderId="3" xfId="2" applyFont="1" applyBorder="1" applyAlignment="1">
      <alignment horizontal="left" vertical="center"/>
    </xf>
    <xf numFmtId="0" fontId="7" fillId="0" borderId="13" xfId="2" applyFont="1" applyBorder="1" applyAlignment="1">
      <alignment horizontal="left" vertical="center"/>
    </xf>
    <xf numFmtId="0" fontId="7" fillId="0" borderId="3" xfId="3" applyFont="1" applyBorder="1" applyAlignment="1">
      <alignment horizontal="left" vertical="center"/>
    </xf>
    <xf numFmtId="0" fontId="7" fillId="0" borderId="13" xfId="3" applyFont="1" applyBorder="1" applyAlignment="1">
      <alignment horizontal="left" vertical="center"/>
    </xf>
    <xf numFmtId="0" fontId="0" fillId="2" borderId="5" xfId="0" applyFill="1" applyBorder="1" applyAlignment="1">
      <alignment horizontal="left" vertical="center"/>
    </xf>
    <xf numFmtId="0" fontId="15" fillId="2" borderId="5" xfId="0" applyFont="1" applyFill="1" applyBorder="1" applyAlignment="1">
      <alignment horizontal="left" vertical="center"/>
    </xf>
    <xf numFmtId="0" fontId="18" fillId="2" borderId="5" xfId="0" applyFont="1" applyFill="1" applyBorder="1" applyAlignment="1">
      <alignment horizontal="right" vertical="center"/>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cellXfs>
  <cellStyles count="7">
    <cellStyle name="パーセント" xfId="6" builtinId="5"/>
    <cellStyle name="桁区切り" xfId="1" builtinId="6"/>
    <cellStyle name="標準" xfId="0" builtinId="0"/>
    <cellStyle name="標準 2" xfId="2" xr:uid="{00000000-0005-0000-0000-000003000000}"/>
    <cellStyle name="標準 5" xfId="5" xr:uid="{00000000-0005-0000-0000-000004000000}"/>
    <cellStyle name="標準_附属明細表PL・NW・WS　20060423修正版" xfId="3" xr:uid="{00000000-0005-0000-0000-000005000000}"/>
    <cellStyle name="標準１" xfId="4" xr:uid="{00000000-0005-0000-0000-00000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view="pageBreakPreview" zoomScale="80" zoomScaleNormal="100" zoomScaleSheetLayoutView="80" workbookViewId="0">
      <selection activeCell="P10" sqref="P10:Q10"/>
    </sheetView>
  </sheetViews>
  <sheetFormatPr defaultRowHeight="13.25" x14ac:dyDescent="0.45"/>
  <cols>
    <col min="1" max="1" width="0.86328125" customWidth="1"/>
    <col min="2" max="2" width="3.7265625" customWidth="1"/>
    <col min="3" max="3" width="16.7265625" customWidth="1"/>
    <col min="4" max="19" width="8.5" customWidth="1"/>
    <col min="20" max="20" width="16.2265625" customWidth="1"/>
    <col min="21" max="23" width="5.2265625" customWidth="1"/>
  </cols>
  <sheetData>
    <row r="1" spans="1:20" ht="18.75" customHeight="1" x14ac:dyDescent="0.45">
      <c r="A1" s="202" t="s">
        <v>11</v>
      </c>
      <c r="B1" s="203"/>
      <c r="C1" s="203"/>
      <c r="D1" s="203"/>
      <c r="E1" s="203"/>
    </row>
    <row r="2" spans="1:20" ht="24.75" customHeight="1" x14ac:dyDescent="0.45">
      <c r="A2" s="204" t="s">
        <v>12</v>
      </c>
      <c r="B2" s="204"/>
      <c r="C2" s="204"/>
      <c r="D2" s="204"/>
      <c r="E2" s="204"/>
      <c r="F2" s="204"/>
      <c r="G2" s="204"/>
      <c r="H2" s="204"/>
      <c r="I2" s="204"/>
      <c r="J2" s="204"/>
      <c r="K2" s="204"/>
      <c r="L2" s="204"/>
      <c r="M2" s="204"/>
      <c r="N2" s="204"/>
      <c r="O2" s="204"/>
      <c r="P2" s="204"/>
      <c r="Q2" s="204"/>
      <c r="R2" s="204"/>
      <c r="S2" s="204"/>
      <c r="T2" s="204"/>
    </row>
    <row r="3" spans="1:20" ht="19.5" customHeight="1" x14ac:dyDescent="0.45">
      <c r="A3" s="202" t="s">
        <v>13</v>
      </c>
      <c r="B3" s="203"/>
      <c r="C3" s="203"/>
      <c r="D3" s="203"/>
      <c r="E3" s="203"/>
      <c r="F3" s="203"/>
      <c r="G3" s="203"/>
      <c r="H3" s="2"/>
      <c r="I3" s="2"/>
      <c r="J3" s="2"/>
      <c r="K3" s="2"/>
      <c r="L3" s="2"/>
      <c r="M3" s="2"/>
      <c r="N3" s="2"/>
      <c r="O3" s="2"/>
      <c r="P3" s="2"/>
      <c r="Q3" s="2"/>
      <c r="R3" s="2"/>
      <c r="S3" s="2"/>
    </row>
    <row r="4" spans="1:20" ht="17.25" customHeight="1" x14ac:dyDescent="0.45">
      <c r="A4" s="205" t="s">
        <v>183</v>
      </c>
      <c r="B4" s="205"/>
      <c r="C4" s="205"/>
      <c r="D4" s="205"/>
      <c r="E4" s="205"/>
      <c r="F4" s="205"/>
      <c r="G4" s="205"/>
      <c r="H4" s="205"/>
      <c r="I4" s="205"/>
      <c r="J4" s="205"/>
      <c r="K4" s="205"/>
      <c r="L4" s="205"/>
      <c r="M4" s="205"/>
      <c r="N4" s="205"/>
      <c r="O4" s="205"/>
      <c r="P4" s="205"/>
      <c r="Q4" s="205"/>
      <c r="R4" s="205"/>
      <c r="S4" s="43"/>
    </row>
    <row r="5" spans="1:20" ht="16.5" customHeight="1" x14ac:dyDescent="0.45">
      <c r="A5" s="202" t="s">
        <v>14</v>
      </c>
      <c r="B5" s="203"/>
      <c r="C5" s="203"/>
      <c r="D5" s="203"/>
      <c r="E5" s="203"/>
      <c r="F5" s="203"/>
      <c r="G5" s="203"/>
      <c r="H5" s="203"/>
      <c r="I5" s="203"/>
      <c r="J5" s="203"/>
      <c r="K5" s="203"/>
      <c r="L5" s="203"/>
      <c r="M5" s="203"/>
      <c r="N5" s="203"/>
      <c r="O5" s="203"/>
      <c r="P5" s="203"/>
      <c r="Q5" s="203"/>
      <c r="R5" s="203"/>
      <c r="S5" s="102"/>
    </row>
    <row r="6" spans="1:20" ht="1.5" customHeight="1" x14ac:dyDescent="0.45">
      <c r="B6" s="206"/>
      <c r="C6" s="206"/>
      <c r="D6" s="206"/>
      <c r="E6" s="206"/>
      <c r="F6" s="206"/>
      <c r="G6" s="206"/>
      <c r="H6" s="206"/>
      <c r="I6" s="206"/>
      <c r="J6" s="206"/>
      <c r="K6" s="206"/>
      <c r="L6" s="206"/>
      <c r="M6" s="206"/>
      <c r="N6" s="206"/>
      <c r="O6" s="206"/>
      <c r="P6" s="206"/>
      <c r="Q6" s="206"/>
      <c r="R6" s="206"/>
      <c r="S6" s="103"/>
    </row>
    <row r="7" spans="1:20" ht="20.25" customHeight="1" x14ac:dyDescent="0.45">
      <c r="B7" s="3" t="s">
        <v>15</v>
      </c>
      <c r="C7" s="4"/>
      <c r="D7" s="5"/>
      <c r="E7" s="5"/>
      <c r="F7" s="5"/>
      <c r="G7" s="5"/>
      <c r="H7" s="5"/>
      <c r="I7" s="5"/>
      <c r="J7" s="5"/>
      <c r="K7" s="5"/>
      <c r="L7" s="5"/>
      <c r="M7" s="5"/>
      <c r="N7" s="5"/>
      <c r="O7" s="5"/>
      <c r="P7" s="5"/>
      <c r="Q7" s="6" t="s">
        <v>187</v>
      </c>
      <c r="R7" s="5"/>
      <c r="S7" s="5"/>
    </row>
    <row r="8" spans="1:20" ht="37.5" customHeight="1" x14ac:dyDescent="0.45">
      <c r="B8" s="197" t="s">
        <v>16</v>
      </c>
      <c r="C8" s="197"/>
      <c r="D8" s="210" t="s">
        <v>17</v>
      </c>
      <c r="E8" s="207"/>
      <c r="F8" s="210" t="s">
        <v>18</v>
      </c>
      <c r="G8" s="207"/>
      <c r="H8" s="210" t="s">
        <v>19</v>
      </c>
      <c r="I8" s="207"/>
      <c r="J8" s="210" t="s">
        <v>20</v>
      </c>
      <c r="K8" s="207"/>
      <c r="L8" s="210" t="s">
        <v>21</v>
      </c>
      <c r="M8" s="207"/>
      <c r="N8" s="207" t="s">
        <v>22</v>
      </c>
      <c r="O8" s="197"/>
      <c r="P8" s="208" t="s">
        <v>23</v>
      </c>
      <c r="Q8" s="209"/>
      <c r="R8" s="7"/>
      <c r="S8" s="10"/>
    </row>
    <row r="9" spans="1:20" ht="14.15" customHeight="1" x14ac:dyDescent="0.45">
      <c r="B9" s="187" t="s">
        <v>24</v>
      </c>
      <c r="C9" s="187"/>
      <c r="D9" s="181">
        <f>SUBTOTAL(9,D10:E18)</f>
        <v>19869680010</v>
      </c>
      <c r="E9" s="182"/>
      <c r="F9" s="181">
        <f>SUBTOTAL(9,F10:G18)</f>
        <v>204139624</v>
      </c>
      <c r="G9" s="182"/>
      <c r="H9" s="181">
        <f>SUBTOTAL(9,H10:I18)</f>
        <v>190565430</v>
      </c>
      <c r="I9" s="182"/>
      <c r="J9" s="181">
        <f>SUBTOTAL(9,J10:K18)</f>
        <v>19883254204</v>
      </c>
      <c r="K9" s="182"/>
      <c r="L9" s="181">
        <f>SUBTOTAL(9,L10:M18)</f>
        <v>12499329794</v>
      </c>
      <c r="M9" s="182"/>
      <c r="N9" s="181">
        <f>SUBTOTAL(9,N10:O18)</f>
        <v>361150822</v>
      </c>
      <c r="O9" s="182"/>
      <c r="P9" s="181">
        <f>SUBTOTAL(9,P10:Q18)</f>
        <v>7383924410</v>
      </c>
      <c r="Q9" s="182"/>
      <c r="R9" s="7"/>
      <c r="S9" s="10"/>
    </row>
    <row r="10" spans="1:20" ht="14.15" customHeight="1" x14ac:dyDescent="0.45">
      <c r="B10" s="187" t="s">
        <v>25</v>
      </c>
      <c r="C10" s="187"/>
      <c r="D10" s="181">
        <v>601017873</v>
      </c>
      <c r="E10" s="182"/>
      <c r="F10" s="181">
        <v>3715830</v>
      </c>
      <c r="G10" s="182"/>
      <c r="H10" s="181">
        <v>1361316</v>
      </c>
      <c r="I10" s="182"/>
      <c r="J10" s="181">
        <f>D10+F10-H10</f>
        <v>603372387</v>
      </c>
      <c r="K10" s="182"/>
      <c r="L10" s="181">
        <v>0</v>
      </c>
      <c r="M10" s="182"/>
      <c r="N10" s="181">
        <v>0</v>
      </c>
      <c r="O10" s="182"/>
      <c r="P10" s="183">
        <f>J10-L10</f>
        <v>603372387</v>
      </c>
      <c r="Q10" s="183"/>
      <c r="R10" s="7"/>
      <c r="S10" s="10"/>
    </row>
    <row r="11" spans="1:20" ht="14.15" customHeight="1" x14ac:dyDescent="0.45">
      <c r="B11" s="188" t="s">
        <v>26</v>
      </c>
      <c r="C11" s="188"/>
      <c r="D11" s="181">
        <v>0</v>
      </c>
      <c r="E11" s="182"/>
      <c r="F11" s="181">
        <v>0</v>
      </c>
      <c r="G11" s="182"/>
      <c r="H11" s="181">
        <v>0</v>
      </c>
      <c r="I11" s="182"/>
      <c r="J11" s="181">
        <f t="shared" ref="J11:J18" si="0">D11+F11-H11</f>
        <v>0</v>
      </c>
      <c r="K11" s="182"/>
      <c r="L11" s="181">
        <v>0</v>
      </c>
      <c r="M11" s="182"/>
      <c r="N11" s="181">
        <v>0</v>
      </c>
      <c r="O11" s="182"/>
      <c r="P11" s="183">
        <f t="shared" ref="P11:P18" si="1">J11-L11</f>
        <v>0</v>
      </c>
      <c r="Q11" s="183"/>
      <c r="R11" s="7"/>
      <c r="S11" s="10"/>
    </row>
    <row r="12" spans="1:20" ht="14.15" customHeight="1" x14ac:dyDescent="0.45">
      <c r="B12" s="188" t="s">
        <v>27</v>
      </c>
      <c r="C12" s="188"/>
      <c r="D12" s="181">
        <v>15731003966</v>
      </c>
      <c r="E12" s="182"/>
      <c r="F12" s="181">
        <v>195954494</v>
      </c>
      <c r="G12" s="182"/>
      <c r="H12" s="181">
        <v>184575000</v>
      </c>
      <c r="I12" s="182"/>
      <c r="J12" s="181">
        <f t="shared" si="0"/>
        <v>15742383460</v>
      </c>
      <c r="K12" s="182"/>
      <c r="L12" s="181">
        <v>9335438402</v>
      </c>
      <c r="M12" s="182"/>
      <c r="N12" s="182">
        <v>332385058</v>
      </c>
      <c r="O12" s="200"/>
      <c r="P12" s="183">
        <f t="shared" si="1"/>
        <v>6406945058</v>
      </c>
      <c r="Q12" s="183"/>
      <c r="R12" s="7"/>
      <c r="S12" s="10"/>
    </row>
    <row r="13" spans="1:20" ht="14.15" customHeight="1" x14ac:dyDescent="0.45">
      <c r="B13" s="187" t="s">
        <v>28</v>
      </c>
      <c r="C13" s="187"/>
      <c r="D13" s="181">
        <v>912609271</v>
      </c>
      <c r="E13" s="182"/>
      <c r="F13" s="181">
        <v>0</v>
      </c>
      <c r="G13" s="182"/>
      <c r="H13" s="181">
        <v>0</v>
      </c>
      <c r="I13" s="182"/>
      <c r="J13" s="181">
        <f t="shared" si="0"/>
        <v>912609271</v>
      </c>
      <c r="K13" s="182"/>
      <c r="L13" s="181">
        <v>555044393</v>
      </c>
      <c r="M13" s="182"/>
      <c r="N13" s="182">
        <v>28765764</v>
      </c>
      <c r="O13" s="200"/>
      <c r="P13" s="183">
        <f t="shared" si="1"/>
        <v>357564878</v>
      </c>
      <c r="Q13" s="183"/>
      <c r="R13" s="7"/>
      <c r="S13" s="10"/>
    </row>
    <row r="14" spans="1:20" ht="14.15" customHeight="1" x14ac:dyDescent="0.45">
      <c r="B14" s="191" t="s">
        <v>29</v>
      </c>
      <c r="C14" s="191"/>
      <c r="D14" s="181">
        <v>2608847000</v>
      </c>
      <c r="E14" s="182"/>
      <c r="F14" s="181">
        <v>0</v>
      </c>
      <c r="G14" s="182"/>
      <c r="H14" s="181">
        <v>0</v>
      </c>
      <c r="I14" s="182"/>
      <c r="J14" s="181">
        <f t="shared" si="0"/>
        <v>2608847000</v>
      </c>
      <c r="K14" s="182"/>
      <c r="L14" s="181">
        <v>2608846999</v>
      </c>
      <c r="M14" s="182"/>
      <c r="N14" s="182">
        <v>0</v>
      </c>
      <c r="O14" s="200"/>
      <c r="P14" s="183">
        <f t="shared" si="1"/>
        <v>1</v>
      </c>
      <c r="Q14" s="183"/>
      <c r="R14" s="7"/>
      <c r="S14" s="10"/>
    </row>
    <row r="15" spans="1:20" ht="14.15" customHeight="1" x14ac:dyDescent="0.45">
      <c r="B15" s="192" t="s">
        <v>30</v>
      </c>
      <c r="C15" s="192"/>
      <c r="D15" s="181">
        <v>0</v>
      </c>
      <c r="E15" s="182"/>
      <c r="F15" s="181">
        <v>0</v>
      </c>
      <c r="G15" s="182"/>
      <c r="H15" s="181">
        <v>0</v>
      </c>
      <c r="I15" s="182"/>
      <c r="J15" s="181">
        <f t="shared" si="0"/>
        <v>0</v>
      </c>
      <c r="K15" s="182"/>
      <c r="L15" s="181">
        <v>0</v>
      </c>
      <c r="M15" s="182"/>
      <c r="N15" s="181">
        <v>0</v>
      </c>
      <c r="O15" s="182"/>
      <c r="P15" s="183">
        <f t="shared" si="1"/>
        <v>0</v>
      </c>
      <c r="Q15" s="183"/>
      <c r="R15" s="7"/>
      <c r="S15" s="10"/>
    </row>
    <row r="16" spans="1:20" ht="14.15" customHeight="1" x14ac:dyDescent="0.45">
      <c r="B16" s="191" t="s">
        <v>31</v>
      </c>
      <c r="C16" s="191"/>
      <c r="D16" s="181">
        <v>0</v>
      </c>
      <c r="E16" s="182"/>
      <c r="F16" s="181">
        <v>0</v>
      </c>
      <c r="G16" s="182"/>
      <c r="H16" s="181">
        <v>0</v>
      </c>
      <c r="I16" s="182"/>
      <c r="J16" s="181">
        <f t="shared" si="0"/>
        <v>0</v>
      </c>
      <c r="K16" s="182"/>
      <c r="L16" s="181">
        <v>0</v>
      </c>
      <c r="M16" s="182"/>
      <c r="N16" s="181">
        <v>0</v>
      </c>
      <c r="O16" s="182"/>
      <c r="P16" s="183">
        <f t="shared" si="1"/>
        <v>0</v>
      </c>
      <c r="Q16" s="183"/>
      <c r="R16" s="7"/>
      <c r="S16" s="10"/>
    </row>
    <row r="17" spans="2:21" ht="14.15" customHeight="1" x14ac:dyDescent="0.45">
      <c r="B17" s="188" t="s">
        <v>32</v>
      </c>
      <c r="C17" s="188"/>
      <c r="D17" s="181">
        <v>0</v>
      </c>
      <c r="E17" s="182"/>
      <c r="F17" s="181">
        <v>0</v>
      </c>
      <c r="G17" s="182"/>
      <c r="H17" s="181">
        <v>0</v>
      </c>
      <c r="I17" s="182"/>
      <c r="J17" s="181">
        <f t="shared" si="0"/>
        <v>0</v>
      </c>
      <c r="K17" s="182"/>
      <c r="L17" s="181">
        <v>0</v>
      </c>
      <c r="M17" s="182"/>
      <c r="N17" s="182">
        <v>0</v>
      </c>
      <c r="O17" s="200"/>
      <c r="P17" s="183">
        <f t="shared" si="1"/>
        <v>0</v>
      </c>
      <c r="Q17" s="183"/>
      <c r="R17" s="7"/>
      <c r="S17" s="10"/>
    </row>
    <row r="18" spans="2:21" ht="14.15" customHeight="1" x14ac:dyDescent="0.45">
      <c r="B18" s="188" t="s">
        <v>33</v>
      </c>
      <c r="C18" s="188"/>
      <c r="D18" s="181">
        <v>16201900</v>
      </c>
      <c r="E18" s="182"/>
      <c r="F18" s="181">
        <v>4469300</v>
      </c>
      <c r="G18" s="182"/>
      <c r="H18" s="181">
        <v>4629114</v>
      </c>
      <c r="I18" s="182"/>
      <c r="J18" s="181">
        <f t="shared" si="0"/>
        <v>16042086</v>
      </c>
      <c r="K18" s="182"/>
      <c r="L18" s="181">
        <v>0</v>
      </c>
      <c r="M18" s="182"/>
      <c r="N18" s="181">
        <v>0</v>
      </c>
      <c r="O18" s="182"/>
      <c r="P18" s="183">
        <f t="shared" si="1"/>
        <v>16042086</v>
      </c>
      <c r="Q18" s="183"/>
      <c r="R18" s="7"/>
      <c r="S18" s="10"/>
    </row>
    <row r="19" spans="2:21" ht="14.15" customHeight="1" x14ac:dyDescent="0.45">
      <c r="B19" s="201" t="s">
        <v>34</v>
      </c>
      <c r="C19" s="201"/>
      <c r="D19" s="181">
        <f>SUBTOTAL(9,D20:E24)</f>
        <v>12544959299</v>
      </c>
      <c r="E19" s="182"/>
      <c r="F19" s="181">
        <f>SUBTOTAL(9,F20:G24)</f>
        <v>150080</v>
      </c>
      <c r="G19" s="182"/>
      <c r="H19" s="181">
        <f>SUBTOTAL(9,H20:I24)</f>
        <v>0</v>
      </c>
      <c r="I19" s="182"/>
      <c r="J19" s="181">
        <f>SUBTOTAL(9,J20:K24)</f>
        <v>12545109379</v>
      </c>
      <c r="K19" s="182"/>
      <c r="L19" s="181">
        <f>SUBTOTAL(9,L20:M24)</f>
        <v>11063799885</v>
      </c>
      <c r="M19" s="182"/>
      <c r="N19" s="181">
        <f>SUBTOTAL(9,N20:O24)</f>
        <v>94064769</v>
      </c>
      <c r="O19" s="182"/>
      <c r="P19" s="181">
        <f>SUBTOTAL(9,P20:Q24)</f>
        <v>1481309494</v>
      </c>
      <c r="Q19" s="182"/>
      <c r="R19" s="7"/>
      <c r="S19" s="10"/>
    </row>
    <row r="20" spans="2:21" ht="14.15" customHeight="1" x14ac:dyDescent="0.45">
      <c r="B20" s="187" t="s">
        <v>35</v>
      </c>
      <c r="C20" s="187"/>
      <c r="D20" s="181">
        <v>709094</v>
      </c>
      <c r="E20" s="182"/>
      <c r="F20" s="181">
        <v>150080</v>
      </c>
      <c r="G20" s="182"/>
      <c r="H20" s="181">
        <v>0</v>
      </c>
      <c r="I20" s="182"/>
      <c r="J20" s="181">
        <f t="shared" ref="J20:J25" si="2">D20+F20-H20</f>
        <v>859174</v>
      </c>
      <c r="K20" s="182"/>
      <c r="L20" s="181">
        <v>0</v>
      </c>
      <c r="M20" s="182"/>
      <c r="N20" s="181">
        <v>0</v>
      </c>
      <c r="O20" s="182"/>
      <c r="P20" s="183">
        <f t="shared" ref="P20:P25" si="3">J20-L20</f>
        <v>859174</v>
      </c>
      <c r="Q20" s="183"/>
      <c r="R20" s="7"/>
      <c r="S20" s="10"/>
    </row>
    <row r="21" spans="2:21" ht="14.15" customHeight="1" x14ac:dyDescent="0.45">
      <c r="B21" s="188" t="s">
        <v>36</v>
      </c>
      <c r="C21" s="188"/>
      <c r="D21" s="181">
        <v>0</v>
      </c>
      <c r="E21" s="182"/>
      <c r="F21" s="181">
        <v>0</v>
      </c>
      <c r="G21" s="182"/>
      <c r="H21" s="181">
        <v>0</v>
      </c>
      <c r="I21" s="182"/>
      <c r="J21" s="181">
        <f t="shared" si="2"/>
        <v>0</v>
      </c>
      <c r="K21" s="182"/>
      <c r="L21" s="181">
        <v>0</v>
      </c>
      <c r="M21" s="182"/>
      <c r="N21" s="181">
        <v>0</v>
      </c>
      <c r="O21" s="182"/>
      <c r="P21" s="183">
        <f t="shared" si="3"/>
        <v>0</v>
      </c>
      <c r="Q21" s="183"/>
      <c r="R21" s="7"/>
      <c r="S21" s="10"/>
    </row>
    <row r="22" spans="2:21" ht="14.15" customHeight="1" x14ac:dyDescent="0.45">
      <c r="B22" s="187" t="s">
        <v>28</v>
      </c>
      <c r="C22" s="187"/>
      <c r="D22" s="181">
        <v>12544250205</v>
      </c>
      <c r="E22" s="182"/>
      <c r="F22" s="181">
        <v>0</v>
      </c>
      <c r="G22" s="182"/>
      <c r="H22" s="181">
        <v>0</v>
      </c>
      <c r="I22" s="182"/>
      <c r="J22" s="181">
        <f t="shared" si="2"/>
        <v>12544250205</v>
      </c>
      <c r="K22" s="182"/>
      <c r="L22" s="181">
        <v>11063799885</v>
      </c>
      <c r="M22" s="182"/>
      <c r="N22" s="182">
        <v>94064769</v>
      </c>
      <c r="O22" s="200"/>
      <c r="P22" s="183">
        <f t="shared" si="3"/>
        <v>1480450320</v>
      </c>
      <c r="Q22" s="183"/>
      <c r="R22" s="7"/>
      <c r="S22" s="10"/>
    </row>
    <row r="23" spans="2:21" ht="14.15" customHeight="1" x14ac:dyDescent="0.45">
      <c r="B23" s="187" t="s">
        <v>32</v>
      </c>
      <c r="C23" s="187"/>
      <c r="D23" s="181">
        <v>0</v>
      </c>
      <c r="E23" s="182"/>
      <c r="F23" s="181">
        <v>0</v>
      </c>
      <c r="G23" s="182"/>
      <c r="H23" s="181">
        <v>0</v>
      </c>
      <c r="I23" s="182"/>
      <c r="J23" s="181">
        <f t="shared" si="2"/>
        <v>0</v>
      </c>
      <c r="K23" s="182"/>
      <c r="L23" s="181">
        <v>0</v>
      </c>
      <c r="M23" s="182"/>
      <c r="N23" s="181">
        <v>0</v>
      </c>
      <c r="O23" s="182"/>
      <c r="P23" s="183">
        <f t="shared" si="3"/>
        <v>0</v>
      </c>
      <c r="Q23" s="183"/>
      <c r="R23" s="7"/>
      <c r="S23" s="10"/>
    </row>
    <row r="24" spans="2:21" ht="14.15" customHeight="1" x14ac:dyDescent="0.45">
      <c r="B24" s="188" t="s">
        <v>33</v>
      </c>
      <c r="C24" s="188"/>
      <c r="D24" s="181">
        <v>0</v>
      </c>
      <c r="E24" s="182"/>
      <c r="F24" s="181">
        <v>0</v>
      </c>
      <c r="G24" s="182"/>
      <c r="H24" s="181">
        <v>0</v>
      </c>
      <c r="I24" s="182"/>
      <c r="J24" s="181">
        <f t="shared" si="2"/>
        <v>0</v>
      </c>
      <c r="K24" s="182"/>
      <c r="L24" s="181">
        <v>0</v>
      </c>
      <c r="M24" s="182"/>
      <c r="N24" s="181">
        <v>0</v>
      </c>
      <c r="O24" s="182"/>
      <c r="P24" s="183">
        <f t="shared" si="3"/>
        <v>0</v>
      </c>
      <c r="Q24" s="183"/>
      <c r="R24" s="7"/>
      <c r="S24" s="10"/>
    </row>
    <row r="25" spans="2:21" ht="14.15" customHeight="1" x14ac:dyDescent="0.45">
      <c r="B25" s="187" t="s">
        <v>37</v>
      </c>
      <c r="C25" s="187"/>
      <c r="D25" s="181">
        <v>532144805</v>
      </c>
      <c r="E25" s="182"/>
      <c r="F25" s="181">
        <v>21502580</v>
      </c>
      <c r="G25" s="182"/>
      <c r="H25" s="181">
        <v>7947100</v>
      </c>
      <c r="I25" s="182"/>
      <c r="J25" s="181">
        <f t="shared" si="2"/>
        <v>545700285</v>
      </c>
      <c r="K25" s="182"/>
      <c r="L25" s="181">
        <v>479714676</v>
      </c>
      <c r="M25" s="182"/>
      <c r="N25" s="182">
        <v>24261532</v>
      </c>
      <c r="O25" s="200"/>
      <c r="P25" s="183">
        <f t="shared" si="3"/>
        <v>65985609</v>
      </c>
      <c r="Q25" s="183"/>
      <c r="R25" s="7"/>
      <c r="S25" s="10"/>
    </row>
    <row r="26" spans="2:21" ht="14.15" customHeight="1" x14ac:dyDescent="0.45">
      <c r="B26" s="198" t="s">
        <v>8</v>
      </c>
      <c r="C26" s="199"/>
      <c r="D26" s="181">
        <f>SUBTOTAL(9,D9:E25)</f>
        <v>32946784114</v>
      </c>
      <c r="E26" s="182"/>
      <c r="F26" s="181">
        <f>SUBTOTAL(9,F9:G25)</f>
        <v>225792284</v>
      </c>
      <c r="G26" s="182"/>
      <c r="H26" s="181">
        <f>SUBTOTAL(9,H9:I25)</f>
        <v>198512530</v>
      </c>
      <c r="I26" s="182"/>
      <c r="J26" s="181">
        <f>SUBTOTAL(9,J9:K25)</f>
        <v>32974063868</v>
      </c>
      <c r="K26" s="182"/>
      <c r="L26" s="181">
        <f>SUBTOTAL(9,L9:M25)</f>
        <v>24042844355</v>
      </c>
      <c r="M26" s="182"/>
      <c r="N26" s="181">
        <f>SUBTOTAL(9,N9:O25)</f>
        <v>479477123</v>
      </c>
      <c r="O26" s="182"/>
      <c r="P26" s="181">
        <f>SUBTOTAL(9,P9:Q25)</f>
        <v>8931219513</v>
      </c>
      <c r="Q26" s="182"/>
      <c r="R26" s="7"/>
      <c r="S26" s="10"/>
    </row>
    <row r="27" spans="2:21" ht="8.4499999999999993" customHeight="1" x14ac:dyDescent="0.45">
      <c r="B27" s="8"/>
      <c r="C27" s="9"/>
      <c r="D27" s="9"/>
      <c r="E27" s="9"/>
      <c r="F27" s="9"/>
      <c r="G27" s="9"/>
      <c r="H27" s="9"/>
      <c r="I27" s="9"/>
      <c r="J27" s="9"/>
      <c r="K27" s="9"/>
      <c r="L27" s="111"/>
      <c r="M27" s="111"/>
      <c r="N27" s="111"/>
      <c r="O27" s="111"/>
      <c r="P27" s="10"/>
      <c r="Q27" s="10"/>
      <c r="R27" s="10"/>
      <c r="S27" s="10"/>
    </row>
    <row r="28" spans="2:21" ht="6.75" customHeight="1" x14ac:dyDescent="0.45">
      <c r="C28" s="11"/>
      <c r="D28" s="12"/>
      <c r="E28" s="12"/>
      <c r="F28" s="12"/>
      <c r="G28" s="12"/>
      <c r="H28" s="12"/>
      <c r="I28" s="12"/>
      <c r="J28" s="12"/>
      <c r="K28" s="12"/>
      <c r="L28" s="12"/>
      <c r="M28" s="12"/>
      <c r="N28" s="12"/>
    </row>
    <row r="29" spans="2:21" ht="20.25" customHeight="1" x14ac:dyDescent="0.45">
      <c r="B29" s="13" t="s">
        <v>184</v>
      </c>
      <c r="C29" s="14"/>
      <c r="D29" s="12"/>
      <c r="E29" s="12"/>
      <c r="F29" s="12"/>
      <c r="G29" s="12"/>
      <c r="H29" s="12"/>
      <c r="I29" s="12"/>
      <c r="J29" s="12"/>
      <c r="K29" s="12"/>
      <c r="L29" s="12"/>
      <c r="M29" s="12"/>
      <c r="N29" s="12"/>
      <c r="R29" s="15" t="s">
        <v>187</v>
      </c>
      <c r="S29" s="15"/>
    </row>
    <row r="30" spans="2:21" ht="12.95" customHeight="1" x14ac:dyDescent="0.45">
      <c r="B30" s="197" t="s">
        <v>16</v>
      </c>
      <c r="C30" s="197"/>
      <c r="D30" s="197" t="s">
        <v>38</v>
      </c>
      <c r="E30" s="197"/>
      <c r="F30" s="197" t="s">
        <v>39</v>
      </c>
      <c r="G30" s="197"/>
      <c r="H30" s="197" t="s">
        <v>40</v>
      </c>
      <c r="I30" s="197"/>
      <c r="J30" s="197" t="s">
        <v>41</v>
      </c>
      <c r="K30" s="197"/>
      <c r="L30" s="197" t="s">
        <v>42</v>
      </c>
      <c r="M30" s="197"/>
      <c r="N30" s="197" t="s">
        <v>43</v>
      </c>
      <c r="O30" s="197"/>
      <c r="P30" s="197" t="s">
        <v>44</v>
      </c>
      <c r="Q30" s="197"/>
      <c r="R30" s="197" t="s">
        <v>154</v>
      </c>
      <c r="S30" s="197"/>
      <c r="T30" s="193" t="s">
        <v>45</v>
      </c>
    </row>
    <row r="31" spans="2:21" ht="12.95" customHeight="1" x14ac:dyDescent="0.45">
      <c r="B31" s="197"/>
      <c r="C31" s="197"/>
      <c r="D31" s="197"/>
      <c r="E31" s="197"/>
      <c r="F31" s="197"/>
      <c r="G31" s="197"/>
      <c r="H31" s="197"/>
      <c r="I31" s="197"/>
      <c r="J31" s="197"/>
      <c r="K31" s="197"/>
      <c r="L31" s="197"/>
      <c r="M31" s="197"/>
      <c r="N31" s="197"/>
      <c r="O31" s="197"/>
      <c r="P31" s="197"/>
      <c r="Q31" s="197"/>
      <c r="R31" s="197"/>
      <c r="S31" s="197"/>
      <c r="T31" s="194"/>
    </row>
    <row r="32" spans="2:21" ht="14.15" customHeight="1" x14ac:dyDescent="0.45">
      <c r="B32" s="195" t="s">
        <v>24</v>
      </c>
      <c r="C32" s="196"/>
      <c r="D32" s="181">
        <f>SUBTOTAL(9,D33:E41)</f>
        <v>920811113</v>
      </c>
      <c r="E32" s="182"/>
      <c r="F32" s="181">
        <f>SUBTOTAL(9,F33:G41)</f>
        <v>2188508408</v>
      </c>
      <c r="G32" s="182"/>
      <c r="H32" s="181">
        <f>SUBTOTAL(9,H33:I41)</f>
        <v>1428107420</v>
      </c>
      <c r="I32" s="182"/>
      <c r="J32" s="181">
        <f>SUBTOTAL(9,J33:K41)</f>
        <v>173510905</v>
      </c>
      <c r="K32" s="182"/>
      <c r="L32" s="181">
        <f>SUBTOTAL(9,L33:M41)</f>
        <v>808142990</v>
      </c>
      <c r="M32" s="182"/>
      <c r="N32" s="181">
        <f>SUBTOTAL(9,N33:O41)</f>
        <v>9587919</v>
      </c>
      <c r="O32" s="182"/>
      <c r="P32" s="181">
        <f>SUBTOTAL(9,P33:Q41)</f>
        <v>3</v>
      </c>
      <c r="Q32" s="182"/>
      <c r="R32" s="181">
        <f>SUBTOTAL(9,R33:S41)</f>
        <v>1855255652</v>
      </c>
      <c r="S32" s="182"/>
      <c r="T32" s="130">
        <f t="shared" ref="T32:T48" si="4">SUM(D32:S32)</f>
        <v>7383924410</v>
      </c>
      <c r="U32" s="105"/>
    </row>
    <row r="33" spans="2:21" ht="14.15" customHeight="1" x14ac:dyDescent="0.45">
      <c r="B33" s="188" t="s">
        <v>35</v>
      </c>
      <c r="C33" s="188"/>
      <c r="D33" s="181">
        <v>0</v>
      </c>
      <c r="E33" s="182"/>
      <c r="F33" s="181">
        <v>2041534</v>
      </c>
      <c r="G33" s="182"/>
      <c r="H33" s="181">
        <v>0</v>
      </c>
      <c r="I33" s="182"/>
      <c r="J33" s="181">
        <v>0</v>
      </c>
      <c r="K33" s="182"/>
      <c r="L33" s="181">
        <v>0</v>
      </c>
      <c r="M33" s="182"/>
      <c r="N33" s="181">
        <v>0</v>
      </c>
      <c r="O33" s="182"/>
      <c r="P33" s="181">
        <v>0</v>
      </c>
      <c r="Q33" s="182"/>
      <c r="R33" s="181">
        <v>601330853</v>
      </c>
      <c r="S33" s="182"/>
      <c r="T33" s="130">
        <f t="shared" si="4"/>
        <v>603372387</v>
      </c>
    </row>
    <row r="34" spans="2:21" ht="14.15" customHeight="1" x14ac:dyDescent="0.45">
      <c r="B34" s="188" t="s">
        <v>26</v>
      </c>
      <c r="C34" s="188"/>
      <c r="D34" s="181">
        <v>0</v>
      </c>
      <c r="E34" s="182"/>
      <c r="F34" s="181">
        <v>0</v>
      </c>
      <c r="G34" s="182"/>
      <c r="H34" s="181">
        <v>0</v>
      </c>
      <c r="I34" s="182"/>
      <c r="J34" s="181">
        <v>0</v>
      </c>
      <c r="K34" s="182"/>
      <c r="L34" s="181">
        <v>0</v>
      </c>
      <c r="M34" s="182"/>
      <c r="N34" s="181">
        <v>0</v>
      </c>
      <c r="O34" s="182"/>
      <c r="P34" s="181">
        <v>0</v>
      </c>
      <c r="Q34" s="182"/>
      <c r="R34" s="181">
        <v>0</v>
      </c>
      <c r="S34" s="182"/>
      <c r="T34" s="130">
        <f t="shared" si="4"/>
        <v>0</v>
      </c>
    </row>
    <row r="35" spans="2:21" ht="14.15" customHeight="1" x14ac:dyDescent="0.45">
      <c r="B35" s="187" t="s">
        <v>27</v>
      </c>
      <c r="C35" s="187"/>
      <c r="D35" s="181">
        <v>909238324</v>
      </c>
      <c r="E35" s="182"/>
      <c r="F35" s="181">
        <v>2112674665</v>
      </c>
      <c r="G35" s="182"/>
      <c r="H35" s="181">
        <v>1341721010</v>
      </c>
      <c r="I35" s="182"/>
      <c r="J35" s="181">
        <v>169041605</v>
      </c>
      <c r="K35" s="182"/>
      <c r="L35" s="181">
        <v>620344643</v>
      </c>
      <c r="M35" s="182"/>
      <c r="N35" s="181">
        <v>11</v>
      </c>
      <c r="O35" s="182"/>
      <c r="P35" s="181">
        <v>3</v>
      </c>
      <c r="Q35" s="182"/>
      <c r="R35" s="181">
        <v>1253924797</v>
      </c>
      <c r="S35" s="182"/>
      <c r="T35" s="130">
        <f t="shared" si="4"/>
        <v>6406945058</v>
      </c>
    </row>
    <row r="36" spans="2:21" ht="14.15" customHeight="1" x14ac:dyDescent="0.45">
      <c r="B36" s="188" t="s">
        <v>28</v>
      </c>
      <c r="C36" s="188"/>
      <c r="D36" s="181">
        <v>3</v>
      </c>
      <c r="E36" s="182"/>
      <c r="F36" s="181">
        <v>73792209</v>
      </c>
      <c r="G36" s="182"/>
      <c r="H36" s="181">
        <v>86386410</v>
      </c>
      <c r="I36" s="182"/>
      <c r="J36" s="181">
        <v>0</v>
      </c>
      <c r="K36" s="182"/>
      <c r="L36" s="181">
        <v>187798347</v>
      </c>
      <c r="M36" s="182"/>
      <c r="N36" s="181">
        <v>9587908</v>
      </c>
      <c r="O36" s="182"/>
      <c r="P36" s="181">
        <v>0</v>
      </c>
      <c r="Q36" s="182"/>
      <c r="R36" s="181">
        <v>1</v>
      </c>
      <c r="S36" s="182"/>
      <c r="T36" s="130">
        <f t="shared" si="4"/>
        <v>357564878</v>
      </c>
    </row>
    <row r="37" spans="2:21" ht="14.15" customHeight="1" x14ac:dyDescent="0.45">
      <c r="B37" s="191" t="s">
        <v>29</v>
      </c>
      <c r="C37" s="191"/>
      <c r="D37" s="181">
        <v>0</v>
      </c>
      <c r="E37" s="182"/>
      <c r="F37" s="181">
        <v>0</v>
      </c>
      <c r="G37" s="182"/>
      <c r="H37" s="181">
        <v>0</v>
      </c>
      <c r="I37" s="182"/>
      <c r="J37" s="181">
        <v>0</v>
      </c>
      <c r="K37" s="182"/>
      <c r="L37" s="181">
        <v>0</v>
      </c>
      <c r="M37" s="182"/>
      <c r="N37" s="181">
        <v>0</v>
      </c>
      <c r="O37" s="182"/>
      <c r="P37" s="181">
        <v>0</v>
      </c>
      <c r="Q37" s="182"/>
      <c r="R37" s="183">
        <v>1</v>
      </c>
      <c r="S37" s="183"/>
      <c r="T37" s="130">
        <f t="shared" si="4"/>
        <v>1</v>
      </c>
    </row>
    <row r="38" spans="2:21" ht="14.15" customHeight="1" x14ac:dyDescent="0.45">
      <c r="B38" s="192" t="s">
        <v>30</v>
      </c>
      <c r="C38" s="192"/>
      <c r="D38" s="181">
        <v>0</v>
      </c>
      <c r="E38" s="182"/>
      <c r="F38" s="181">
        <v>0</v>
      </c>
      <c r="G38" s="182"/>
      <c r="H38" s="181">
        <v>0</v>
      </c>
      <c r="I38" s="182"/>
      <c r="J38" s="181">
        <v>0</v>
      </c>
      <c r="K38" s="182"/>
      <c r="L38" s="181">
        <v>0</v>
      </c>
      <c r="M38" s="182"/>
      <c r="N38" s="181">
        <v>0</v>
      </c>
      <c r="O38" s="182"/>
      <c r="P38" s="181">
        <v>0</v>
      </c>
      <c r="Q38" s="182"/>
      <c r="R38" s="181">
        <v>0</v>
      </c>
      <c r="S38" s="182"/>
      <c r="T38" s="130">
        <f t="shared" si="4"/>
        <v>0</v>
      </c>
    </row>
    <row r="39" spans="2:21" ht="14.15" customHeight="1" x14ac:dyDescent="0.45">
      <c r="B39" s="191" t="s">
        <v>31</v>
      </c>
      <c r="C39" s="191"/>
      <c r="D39" s="181">
        <v>0</v>
      </c>
      <c r="E39" s="182"/>
      <c r="F39" s="181">
        <v>0</v>
      </c>
      <c r="G39" s="182"/>
      <c r="H39" s="181">
        <v>0</v>
      </c>
      <c r="I39" s="182"/>
      <c r="J39" s="181">
        <v>0</v>
      </c>
      <c r="K39" s="182"/>
      <c r="L39" s="181">
        <v>0</v>
      </c>
      <c r="M39" s="182"/>
      <c r="N39" s="181">
        <v>0</v>
      </c>
      <c r="O39" s="182"/>
      <c r="P39" s="181">
        <v>0</v>
      </c>
      <c r="Q39" s="182"/>
      <c r="R39" s="181">
        <v>0</v>
      </c>
      <c r="S39" s="182"/>
      <c r="T39" s="130">
        <f t="shared" si="4"/>
        <v>0</v>
      </c>
    </row>
    <row r="40" spans="2:21" ht="14.15" customHeight="1" x14ac:dyDescent="0.45">
      <c r="B40" s="188" t="s">
        <v>32</v>
      </c>
      <c r="C40" s="188"/>
      <c r="D40" s="181">
        <v>0</v>
      </c>
      <c r="E40" s="182"/>
      <c r="F40" s="181">
        <v>0</v>
      </c>
      <c r="G40" s="182"/>
      <c r="H40" s="181">
        <v>0</v>
      </c>
      <c r="I40" s="182"/>
      <c r="J40" s="181">
        <v>0</v>
      </c>
      <c r="K40" s="182"/>
      <c r="L40" s="181">
        <v>0</v>
      </c>
      <c r="M40" s="182"/>
      <c r="N40" s="181">
        <v>0</v>
      </c>
      <c r="O40" s="182"/>
      <c r="P40" s="181">
        <v>0</v>
      </c>
      <c r="Q40" s="182"/>
      <c r="R40" s="181">
        <v>0</v>
      </c>
      <c r="S40" s="182"/>
      <c r="T40" s="130">
        <f t="shared" si="4"/>
        <v>0</v>
      </c>
    </row>
    <row r="41" spans="2:21" ht="14.15" customHeight="1" x14ac:dyDescent="0.45">
      <c r="B41" s="188" t="s">
        <v>33</v>
      </c>
      <c r="C41" s="188"/>
      <c r="D41" s="181">
        <v>11572786</v>
      </c>
      <c r="E41" s="182"/>
      <c r="F41" s="181">
        <v>0</v>
      </c>
      <c r="G41" s="182"/>
      <c r="H41" s="181">
        <v>0</v>
      </c>
      <c r="I41" s="182"/>
      <c r="J41" s="181">
        <v>4469300</v>
      </c>
      <c r="K41" s="182"/>
      <c r="L41" s="181">
        <v>0</v>
      </c>
      <c r="M41" s="182"/>
      <c r="N41" s="181">
        <v>0</v>
      </c>
      <c r="O41" s="182"/>
      <c r="P41" s="181">
        <v>0</v>
      </c>
      <c r="Q41" s="182"/>
      <c r="R41" s="181">
        <v>0</v>
      </c>
      <c r="S41" s="182"/>
      <c r="T41" s="130">
        <f t="shared" si="4"/>
        <v>16042086</v>
      </c>
    </row>
    <row r="42" spans="2:21" ht="14.15" customHeight="1" x14ac:dyDescent="0.45">
      <c r="B42" s="189" t="s">
        <v>34</v>
      </c>
      <c r="C42" s="190"/>
      <c r="D42" s="181">
        <f>SUBTOTAL(9,D43:E47)</f>
        <v>429514661</v>
      </c>
      <c r="E42" s="182"/>
      <c r="F42" s="181">
        <f>SUBTOTAL(9,F43:G47)</f>
        <v>0</v>
      </c>
      <c r="G42" s="182"/>
      <c r="H42" s="181">
        <f>SUBTOTAL(9,H43:I47)</f>
        <v>0</v>
      </c>
      <c r="I42" s="182"/>
      <c r="J42" s="181">
        <f>SUBTOTAL(9,J43:K47)</f>
        <v>0</v>
      </c>
      <c r="K42" s="182"/>
      <c r="L42" s="181">
        <f>SUBTOTAL(9,L43:M47)</f>
        <v>938950424</v>
      </c>
      <c r="M42" s="182"/>
      <c r="N42" s="181">
        <f>SUBTOTAL(9,N43:O47)</f>
        <v>112683771</v>
      </c>
      <c r="O42" s="182"/>
      <c r="P42" s="181">
        <f>SUBTOTAL(9,P43:Q47)</f>
        <v>0</v>
      </c>
      <c r="Q42" s="182"/>
      <c r="R42" s="181">
        <f>SUBTOTAL(9,R43:S47)</f>
        <v>160638</v>
      </c>
      <c r="S42" s="182"/>
      <c r="T42" s="130">
        <f>SUM(D42:S42)</f>
        <v>1481309494</v>
      </c>
      <c r="U42" s="16"/>
    </row>
    <row r="43" spans="2:21" ht="14.15" customHeight="1" x14ac:dyDescent="0.45">
      <c r="B43" s="188" t="s">
        <v>35</v>
      </c>
      <c r="C43" s="188"/>
      <c r="D43" s="181">
        <v>698537</v>
      </c>
      <c r="E43" s="182"/>
      <c r="F43" s="181">
        <v>0</v>
      </c>
      <c r="G43" s="182"/>
      <c r="H43" s="181">
        <v>0</v>
      </c>
      <c r="I43" s="182"/>
      <c r="J43" s="181">
        <v>0</v>
      </c>
      <c r="K43" s="182"/>
      <c r="L43" s="181">
        <v>0</v>
      </c>
      <c r="M43" s="182"/>
      <c r="N43" s="181">
        <v>0</v>
      </c>
      <c r="O43" s="182"/>
      <c r="P43" s="181">
        <v>0</v>
      </c>
      <c r="Q43" s="182"/>
      <c r="R43" s="181">
        <v>160637</v>
      </c>
      <c r="S43" s="182"/>
      <c r="T43" s="130">
        <f t="shared" si="4"/>
        <v>859174</v>
      </c>
    </row>
    <row r="44" spans="2:21" ht="14.15" customHeight="1" x14ac:dyDescent="0.45">
      <c r="B44" s="188" t="s">
        <v>36</v>
      </c>
      <c r="C44" s="188"/>
      <c r="D44" s="181">
        <v>0</v>
      </c>
      <c r="E44" s="182"/>
      <c r="F44" s="181">
        <v>0</v>
      </c>
      <c r="G44" s="182"/>
      <c r="H44" s="181">
        <v>0</v>
      </c>
      <c r="I44" s="182"/>
      <c r="J44" s="181">
        <v>0</v>
      </c>
      <c r="K44" s="182"/>
      <c r="L44" s="181">
        <v>0</v>
      </c>
      <c r="M44" s="182"/>
      <c r="N44" s="181">
        <v>0</v>
      </c>
      <c r="O44" s="182"/>
      <c r="P44" s="181">
        <v>0</v>
      </c>
      <c r="Q44" s="182"/>
      <c r="R44" s="181">
        <v>0</v>
      </c>
      <c r="S44" s="182"/>
      <c r="T44" s="130">
        <f t="shared" si="4"/>
        <v>0</v>
      </c>
    </row>
    <row r="45" spans="2:21" ht="14.15" customHeight="1" x14ac:dyDescent="0.45">
      <c r="B45" s="187" t="s">
        <v>28</v>
      </c>
      <c r="C45" s="187"/>
      <c r="D45" s="181">
        <v>428816124</v>
      </c>
      <c r="E45" s="182"/>
      <c r="F45" s="181">
        <v>0</v>
      </c>
      <c r="G45" s="182"/>
      <c r="H45" s="181">
        <v>0</v>
      </c>
      <c r="I45" s="182"/>
      <c r="J45" s="181">
        <v>0</v>
      </c>
      <c r="K45" s="182"/>
      <c r="L45" s="181">
        <v>938950424</v>
      </c>
      <c r="M45" s="182"/>
      <c r="N45" s="181">
        <v>112683771</v>
      </c>
      <c r="O45" s="182"/>
      <c r="P45" s="181">
        <v>0</v>
      </c>
      <c r="Q45" s="182"/>
      <c r="R45" s="181">
        <v>1</v>
      </c>
      <c r="S45" s="182"/>
      <c r="T45" s="130">
        <f t="shared" si="4"/>
        <v>1480450320</v>
      </c>
    </row>
    <row r="46" spans="2:21" ht="14.15" customHeight="1" x14ac:dyDescent="0.45">
      <c r="B46" s="188" t="s">
        <v>32</v>
      </c>
      <c r="C46" s="188"/>
      <c r="D46" s="181">
        <v>0</v>
      </c>
      <c r="E46" s="182"/>
      <c r="F46" s="181">
        <v>0</v>
      </c>
      <c r="G46" s="182"/>
      <c r="H46" s="181">
        <v>0</v>
      </c>
      <c r="I46" s="182"/>
      <c r="J46" s="181">
        <v>0</v>
      </c>
      <c r="K46" s="182"/>
      <c r="L46" s="181">
        <v>0</v>
      </c>
      <c r="M46" s="182"/>
      <c r="N46" s="181">
        <v>0</v>
      </c>
      <c r="O46" s="182"/>
      <c r="P46" s="181">
        <v>0</v>
      </c>
      <c r="Q46" s="182"/>
      <c r="R46" s="181">
        <v>0</v>
      </c>
      <c r="S46" s="182"/>
      <c r="T46" s="130">
        <f t="shared" si="4"/>
        <v>0</v>
      </c>
    </row>
    <row r="47" spans="2:21" ht="14.15" customHeight="1" x14ac:dyDescent="0.45">
      <c r="B47" s="187" t="s">
        <v>33</v>
      </c>
      <c r="C47" s="187"/>
      <c r="D47" s="181">
        <v>0</v>
      </c>
      <c r="E47" s="182"/>
      <c r="F47" s="181">
        <v>0</v>
      </c>
      <c r="G47" s="182"/>
      <c r="H47" s="181">
        <v>0</v>
      </c>
      <c r="I47" s="182"/>
      <c r="J47" s="181">
        <v>0</v>
      </c>
      <c r="K47" s="182"/>
      <c r="L47" s="181">
        <v>0</v>
      </c>
      <c r="M47" s="182"/>
      <c r="N47" s="181">
        <v>0</v>
      </c>
      <c r="O47" s="182"/>
      <c r="P47" s="181">
        <v>0</v>
      </c>
      <c r="Q47" s="182"/>
      <c r="R47" s="181">
        <v>0</v>
      </c>
      <c r="S47" s="182"/>
      <c r="T47" s="130">
        <f t="shared" si="4"/>
        <v>0</v>
      </c>
    </row>
    <row r="48" spans="2:21" ht="14.15" customHeight="1" x14ac:dyDescent="0.45">
      <c r="B48" s="185" t="s">
        <v>37</v>
      </c>
      <c r="C48" s="186"/>
      <c r="D48" s="181">
        <v>1</v>
      </c>
      <c r="E48" s="182"/>
      <c r="F48" s="181">
        <v>2826032</v>
      </c>
      <c r="G48" s="182"/>
      <c r="H48" s="181">
        <v>2531104</v>
      </c>
      <c r="I48" s="182"/>
      <c r="J48" s="181">
        <v>1496283</v>
      </c>
      <c r="K48" s="182"/>
      <c r="L48" s="181">
        <v>39987036</v>
      </c>
      <c r="M48" s="182"/>
      <c r="N48" s="181">
        <v>11</v>
      </c>
      <c r="O48" s="182"/>
      <c r="P48" s="181">
        <v>1131020</v>
      </c>
      <c r="Q48" s="182"/>
      <c r="R48" s="181">
        <v>18014122</v>
      </c>
      <c r="S48" s="182"/>
      <c r="T48" s="130">
        <f t="shared" si="4"/>
        <v>65985609</v>
      </c>
    </row>
    <row r="49" spans="2:21" ht="13.5" customHeight="1" x14ac:dyDescent="0.45">
      <c r="B49" s="184" t="s">
        <v>45</v>
      </c>
      <c r="C49" s="184"/>
      <c r="D49" s="181">
        <f>SUBTOTAL(9,D32:E48)</f>
        <v>1350325775</v>
      </c>
      <c r="E49" s="182"/>
      <c r="F49" s="181">
        <f>SUBTOTAL(9,F32:G48)</f>
        <v>2191334440</v>
      </c>
      <c r="G49" s="182"/>
      <c r="H49" s="181">
        <f>SUBTOTAL(9,H32:I48)</f>
        <v>1430638524</v>
      </c>
      <c r="I49" s="182"/>
      <c r="J49" s="181">
        <f>SUBTOTAL(9,J32:K48)</f>
        <v>175007188</v>
      </c>
      <c r="K49" s="182"/>
      <c r="L49" s="181">
        <f>SUBTOTAL(9,L32:M48)</f>
        <v>1787080450</v>
      </c>
      <c r="M49" s="182"/>
      <c r="N49" s="181">
        <f>SUBTOTAL(9,N32:O48)</f>
        <v>122271701</v>
      </c>
      <c r="O49" s="182"/>
      <c r="P49" s="181">
        <f>SUBTOTAL(9,P32:Q48)</f>
        <v>1131023</v>
      </c>
      <c r="Q49" s="182"/>
      <c r="R49" s="181">
        <f>SUBTOTAL(9,R32:S48)</f>
        <v>1873430412</v>
      </c>
      <c r="S49" s="182"/>
      <c r="T49" s="130">
        <f>SUM(D49:S49)</f>
        <v>8931219513</v>
      </c>
      <c r="U49" s="105"/>
    </row>
    <row r="50" spans="2:21" ht="3" customHeight="1" x14ac:dyDescent="0.45"/>
    <row r="51" spans="2:21" ht="5.15" customHeight="1" x14ac:dyDescent="0.45"/>
    <row r="52" spans="2:21" x14ac:dyDescent="0.45">
      <c r="E52" s="106"/>
    </row>
  </sheetData>
  <mergeCells count="330">
    <mergeCell ref="A1:E1"/>
    <mergeCell ref="A2:T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T30:T31"/>
    <mergeCell ref="B32:C32"/>
    <mergeCell ref="D32:E32"/>
    <mergeCell ref="F32:G32"/>
    <mergeCell ref="H32:I32"/>
    <mergeCell ref="J32:K32"/>
    <mergeCell ref="L32:M32"/>
    <mergeCell ref="N32:O32"/>
    <mergeCell ref="P32:Q32"/>
    <mergeCell ref="R30:S31"/>
    <mergeCell ref="R32:S32"/>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R42:S42"/>
    <mergeCell ref="R43:S43"/>
    <mergeCell ref="R44:S44"/>
    <mergeCell ref="R45:S45"/>
    <mergeCell ref="R46:S46"/>
    <mergeCell ref="R47:S47"/>
    <mergeCell ref="R48:S48"/>
    <mergeCell ref="R49:S49"/>
    <mergeCell ref="R33:S33"/>
    <mergeCell ref="R34:S34"/>
    <mergeCell ref="R35:S35"/>
    <mergeCell ref="R36:S36"/>
    <mergeCell ref="R37:S37"/>
    <mergeCell ref="R38:S38"/>
    <mergeCell ref="R39:S39"/>
    <mergeCell ref="R40:S40"/>
    <mergeCell ref="R41:S41"/>
  </mergeCells>
  <phoneticPr fontId="11"/>
  <printOptions horizontalCentered="1"/>
  <pageMargins left="0" right="0" top="0" bottom="0"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21"/>
  <sheetViews>
    <sheetView view="pageBreakPreview" zoomScaleNormal="100" zoomScaleSheetLayoutView="100" workbookViewId="0">
      <selection activeCell="F16" sqref="F16"/>
    </sheetView>
  </sheetViews>
  <sheetFormatPr defaultRowHeight="13.25" x14ac:dyDescent="0.45"/>
  <cols>
    <col min="1" max="1" width="0.5" customWidth="1"/>
    <col min="2" max="3" width="12.6328125" customWidth="1"/>
    <col min="4" max="4" width="8.36328125" customWidth="1"/>
    <col min="5" max="5" width="16.7265625" customWidth="1"/>
    <col min="6" max="6" width="11.1328125" style="159" customWidth="1"/>
    <col min="7" max="7" width="0.7265625" customWidth="1"/>
    <col min="8" max="8" width="3.6328125" customWidth="1"/>
    <col min="9" max="9" width="13.81640625" bestFit="1" customWidth="1"/>
    <col min="10" max="10" width="16.40625" style="177" bestFit="1" customWidth="1"/>
    <col min="12" max="12" width="13.953125" style="177" bestFit="1" customWidth="1"/>
  </cols>
  <sheetData>
    <row r="1" spans="2:9" ht="27.75" customHeight="1" x14ac:dyDescent="0.45"/>
    <row r="2" spans="2:9" ht="15" customHeight="1" x14ac:dyDescent="0.45">
      <c r="B2" s="279" t="s">
        <v>163</v>
      </c>
      <c r="C2" s="280"/>
      <c r="D2" s="280"/>
      <c r="E2" s="280"/>
      <c r="F2" s="280"/>
    </row>
    <row r="3" spans="2:9" ht="14.25" customHeight="1" x14ac:dyDescent="0.4">
      <c r="B3" s="67" t="s">
        <v>164</v>
      </c>
      <c r="F3" s="160" t="s">
        <v>187</v>
      </c>
    </row>
    <row r="4" spans="2:9" x14ac:dyDescent="0.45">
      <c r="B4" s="68" t="s">
        <v>165</v>
      </c>
      <c r="C4" s="68" t="s">
        <v>148</v>
      </c>
      <c r="D4" s="69" t="s">
        <v>166</v>
      </c>
      <c r="E4" s="69"/>
      <c r="F4" s="161" t="s">
        <v>0</v>
      </c>
    </row>
    <row r="5" spans="2:9" x14ac:dyDescent="0.45">
      <c r="B5" s="281" t="s">
        <v>198</v>
      </c>
      <c r="C5" s="281" t="s">
        <v>9</v>
      </c>
      <c r="D5" s="292" t="s">
        <v>199</v>
      </c>
      <c r="E5" s="293"/>
      <c r="F5" s="162">
        <v>563426842</v>
      </c>
      <c r="I5" s="106"/>
    </row>
    <row r="6" spans="2:9" x14ac:dyDescent="0.45">
      <c r="B6" s="282"/>
      <c r="C6" s="282"/>
      <c r="D6" s="292" t="s">
        <v>201</v>
      </c>
      <c r="E6" s="293"/>
      <c r="F6" s="162">
        <v>2090240000</v>
      </c>
    </row>
    <row r="7" spans="2:9" x14ac:dyDescent="0.45">
      <c r="B7" s="282"/>
      <c r="C7" s="282"/>
      <c r="D7" s="292" t="s">
        <v>202</v>
      </c>
      <c r="E7" s="293"/>
      <c r="F7" s="162">
        <v>23140000</v>
      </c>
    </row>
    <row r="8" spans="2:9" x14ac:dyDescent="0.45">
      <c r="B8" s="282"/>
      <c r="C8" s="282"/>
      <c r="D8" s="290" t="s">
        <v>200</v>
      </c>
      <c r="E8" s="291"/>
      <c r="F8" s="162">
        <v>250121700</v>
      </c>
    </row>
    <row r="9" spans="2:9" x14ac:dyDescent="0.45">
      <c r="B9" s="282"/>
      <c r="C9" s="282"/>
      <c r="D9" s="290" t="s">
        <v>242</v>
      </c>
      <c r="E9" s="291"/>
      <c r="F9" s="162">
        <f>-7615644+9912452</f>
        <v>2296808</v>
      </c>
    </row>
    <row r="10" spans="2:9" x14ac:dyDescent="0.45">
      <c r="B10" s="282"/>
      <c r="C10" s="283"/>
      <c r="D10" s="284" t="s">
        <v>167</v>
      </c>
      <c r="E10" s="285"/>
      <c r="F10" s="162">
        <v>2929225350</v>
      </c>
      <c r="I10" t="str">
        <f>IF(F10=SUM(F5:F9),"OK","NG")</f>
        <v>OK</v>
      </c>
    </row>
    <row r="11" spans="2:9" ht="13.5" customHeight="1" x14ac:dyDescent="0.45">
      <c r="B11" s="282"/>
      <c r="C11" s="286" t="s">
        <v>10</v>
      </c>
      <c r="D11" s="286" t="s">
        <v>168</v>
      </c>
      <c r="E11" s="70" t="s">
        <v>243</v>
      </c>
      <c r="F11" s="162">
        <v>49210548</v>
      </c>
    </row>
    <row r="12" spans="2:9" x14ac:dyDescent="0.45">
      <c r="B12" s="282"/>
      <c r="C12" s="287"/>
      <c r="D12" s="287"/>
      <c r="E12" s="70"/>
      <c r="F12" s="162"/>
    </row>
    <row r="13" spans="2:9" x14ac:dyDescent="0.45">
      <c r="B13" s="282"/>
      <c r="C13" s="282"/>
      <c r="D13" s="287"/>
      <c r="E13" s="70"/>
      <c r="F13" s="162"/>
    </row>
    <row r="14" spans="2:9" x14ac:dyDescent="0.45">
      <c r="B14" s="282"/>
      <c r="C14" s="282"/>
      <c r="D14" s="288"/>
      <c r="E14" s="93" t="s">
        <v>162</v>
      </c>
      <c r="F14" s="162">
        <f>SUM(F11:F13)</f>
        <v>49210548</v>
      </c>
      <c r="I14" t="str">
        <f>IF(F14=SUM(F11:F13),"OK","NG")</f>
        <v>OK</v>
      </c>
    </row>
    <row r="15" spans="2:9" ht="13.5" customHeight="1" x14ac:dyDescent="0.45">
      <c r="B15" s="282"/>
      <c r="C15" s="282"/>
      <c r="D15" s="286" t="s">
        <v>169</v>
      </c>
      <c r="E15" s="70" t="s">
        <v>244</v>
      </c>
      <c r="F15" s="162">
        <f>473130477+702245111-49210548</f>
        <v>1126165040</v>
      </c>
    </row>
    <row r="16" spans="2:9" x14ac:dyDescent="0.45">
      <c r="B16" s="282"/>
      <c r="C16" s="282"/>
      <c r="D16" s="287"/>
      <c r="E16" s="70"/>
      <c r="F16" s="162"/>
    </row>
    <row r="17" spans="2:9" x14ac:dyDescent="0.45">
      <c r="B17" s="282"/>
      <c r="C17" s="282"/>
      <c r="D17" s="287"/>
      <c r="E17" s="70"/>
      <c r="F17" s="162"/>
    </row>
    <row r="18" spans="2:9" x14ac:dyDescent="0.45">
      <c r="B18" s="282"/>
      <c r="C18" s="282"/>
      <c r="D18" s="288"/>
      <c r="E18" s="93" t="s">
        <v>162</v>
      </c>
      <c r="F18" s="162">
        <f>SUM(F15:F17)</f>
        <v>1126165040</v>
      </c>
      <c r="I18" t="str">
        <f>IF(F18=SUM(F15:F17),"OK","NG")</f>
        <v>OK</v>
      </c>
    </row>
    <row r="19" spans="2:9" x14ac:dyDescent="0.45">
      <c r="B19" s="282"/>
      <c r="C19" s="283"/>
      <c r="D19" s="284" t="s">
        <v>167</v>
      </c>
      <c r="E19" s="285"/>
      <c r="F19" s="163">
        <f>SUM(F14+F18)</f>
        <v>1175375588</v>
      </c>
    </row>
    <row r="20" spans="2:9" x14ac:dyDescent="0.45">
      <c r="B20" s="283"/>
      <c r="C20" s="284" t="s">
        <v>8</v>
      </c>
      <c r="D20" s="289"/>
      <c r="E20" s="285"/>
      <c r="F20" s="163">
        <f>SUM(F10,F19)</f>
        <v>4104600938</v>
      </c>
    </row>
    <row r="21" spans="2:9" ht="1.9" customHeight="1" x14ac:dyDescent="0.45"/>
  </sheetData>
  <mergeCells count="14">
    <mergeCell ref="B2:F2"/>
    <mergeCell ref="B5:B20"/>
    <mergeCell ref="C5:C10"/>
    <mergeCell ref="D10:E10"/>
    <mergeCell ref="C11:C19"/>
    <mergeCell ref="D11:D14"/>
    <mergeCell ref="D15:D18"/>
    <mergeCell ref="D19:E19"/>
    <mergeCell ref="C20:E20"/>
    <mergeCell ref="D8:E8"/>
    <mergeCell ref="D7:E7"/>
    <mergeCell ref="D6:E6"/>
    <mergeCell ref="D5:E5"/>
    <mergeCell ref="D9:E9"/>
  </mergeCells>
  <phoneticPr fontId="3"/>
  <printOptions horizontalCentered="1"/>
  <pageMargins left="0.19685039370078741" right="0.19685039370078741" top="0.19685039370078741" bottom="0.19685039370078741" header="0.31496062992125984" footer="0.31496062992125984"/>
  <pageSetup paperSize="9" scale="1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
  <sheetViews>
    <sheetView tabSelected="1" view="pageBreakPreview" zoomScaleNormal="100" zoomScaleSheetLayoutView="100" workbookViewId="0">
      <selection activeCell="L18" sqref="L18"/>
    </sheetView>
  </sheetViews>
  <sheetFormatPr defaultRowHeight="13.25" x14ac:dyDescent="0.45"/>
  <cols>
    <col min="1" max="1" width="8.1328125" style="71" customWidth="1"/>
    <col min="2" max="2" width="5" style="71" customWidth="1"/>
    <col min="3" max="3" width="23.6328125" style="71" customWidth="1"/>
    <col min="4" max="8" width="15.6328125" style="71" customWidth="1"/>
    <col min="9" max="9" width="1.2265625" style="71" customWidth="1"/>
    <col min="10" max="10" width="4.1328125" style="71" customWidth="1"/>
  </cols>
  <sheetData>
    <row r="1" spans="1:12" s="71" customFormat="1" ht="41.25" customHeight="1" x14ac:dyDescent="0.45"/>
    <row r="2" spans="1:12" s="71" customFormat="1" ht="18" customHeight="1" x14ac:dyDescent="0.45">
      <c r="C2" s="294" t="s">
        <v>170</v>
      </c>
      <c r="D2" s="295"/>
      <c r="E2" s="295"/>
      <c r="F2" s="296" t="s">
        <v>187</v>
      </c>
      <c r="G2" s="296"/>
      <c r="H2" s="296"/>
    </row>
    <row r="3" spans="1:12" s="71" customFormat="1" ht="24.95" customHeight="1" x14ac:dyDescent="0.45">
      <c r="C3" s="297" t="s">
        <v>16</v>
      </c>
      <c r="D3" s="297" t="s">
        <v>159</v>
      </c>
      <c r="E3" s="298" t="s">
        <v>171</v>
      </c>
      <c r="F3" s="297"/>
      <c r="G3" s="297"/>
      <c r="H3" s="297"/>
    </row>
    <row r="4" spans="1:12" s="72" customFormat="1" ht="27.95" customHeight="1" x14ac:dyDescent="0.45">
      <c r="C4" s="297"/>
      <c r="D4" s="297"/>
      <c r="E4" s="73" t="s">
        <v>172</v>
      </c>
      <c r="F4" s="74" t="s">
        <v>173</v>
      </c>
      <c r="G4" s="74" t="s">
        <v>174</v>
      </c>
      <c r="H4" s="74" t="s">
        <v>175</v>
      </c>
    </row>
    <row r="5" spans="1:12" s="71" customFormat="1" ht="30" customHeight="1" x14ac:dyDescent="0.45">
      <c r="C5" s="75" t="s">
        <v>240</v>
      </c>
      <c r="D5" s="164">
        <v>3981882220</v>
      </c>
      <c r="E5" s="165">
        <f>E9-E6-E7</f>
        <v>1119152040</v>
      </c>
      <c r="F5" s="165">
        <f>F9-F6-F7</f>
        <v>104961000</v>
      </c>
      <c r="G5" s="166">
        <f>D5-(E5+F5+H5)</f>
        <v>2204850604</v>
      </c>
      <c r="H5" s="166">
        <v>552918576</v>
      </c>
      <c r="J5" s="76"/>
      <c r="K5" s="71" t="str">
        <f>IF(SUM(E5:H5)=D5,"OK","NG")</f>
        <v>OK</v>
      </c>
      <c r="L5" s="80"/>
    </row>
    <row r="6" spans="1:12" s="71" customFormat="1" ht="30" customHeight="1" x14ac:dyDescent="0.45">
      <c r="C6" s="75" t="s">
        <v>176</v>
      </c>
      <c r="D6" s="167">
        <v>182537340</v>
      </c>
      <c r="E6" s="168">
        <v>49210548</v>
      </c>
      <c r="F6" s="169">
        <v>107299000</v>
      </c>
      <c r="G6" s="166">
        <f>D6-(E6+F6+H6)</f>
        <v>14807792</v>
      </c>
      <c r="H6" s="169">
        <v>11220000</v>
      </c>
      <c r="J6" s="76"/>
      <c r="K6" s="71" t="str">
        <f>IF(SUM(E6:H6)=D6,"OK","NG")</f>
        <v>OK</v>
      </c>
    </row>
    <row r="7" spans="1:12" s="71" customFormat="1" ht="30" customHeight="1" x14ac:dyDescent="0.45">
      <c r="C7" s="75" t="s">
        <v>177</v>
      </c>
      <c r="D7" s="167">
        <v>755367444</v>
      </c>
      <c r="E7" s="168">
        <v>7013000</v>
      </c>
      <c r="F7" s="169">
        <v>0</v>
      </c>
      <c r="G7" s="166">
        <f>D7-(E7+F7+H7)</f>
        <v>747957443</v>
      </c>
      <c r="H7" s="169">
        <f>92568+304433</f>
        <v>397001</v>
      </c>
      <c r="J7" s="76"/>
      <c r="K7" s="71" t="str">
        <f>IF(SUM(E7:H7)=D7,"OK","NG")</f>
        <v>OK</v>
      </c>
    </row>
    <row r="8" spans="1:12" s="71" customFormat="1" ht="30" customHeight="1" x14ac:dyDescent="0.45">
      <c r="C8" s="75" t="s">
        <v>154</v>
      </c>
      <c r="D8" s="170"/>
      <c r="E8" s="168"/>
      <c r="F8" s="169"/>
      <c r="G8" s="169"/>
      <c r="H8" s="169"/>
      <c r="J8" s="76"/>
      <c r="K8" s="71" t="str">
        <f>IF(SUM(E8:H8)=D8,"OK","NG")</f>
        <v>OK</v>
      </c>
    </row>
    <row r="9" spans="1:12" s="71" customFormat="1" ht="30" customHeight="1" x14ac:dyDescent="0.45">
      <c r="C9" s="64" t="s">
        <v>45</v>
      </c>
      <c r="D9" s="171">
        <f>SUM(D5:D8)</f>
        <v>4919787004</v>
      </c>
      <c r="E9" s="172">
        <v>1175375588</v>
      </c>
      <c r="F9" s="173">
        <v>212260000</v>
      </c>
      <c r="G9" s="173">
        <f>SUM(G5:G7)</f>
        <v>2967615839</v>
      </c>
      <c r="H9" s="173">
        <f>SUM(H5:H7)</f>
        <v>564535577</v>
      </c>
      <c r="J9" s="76"/>
      <c r="K9" s="71" t="str">
        <f>IF(SUM(E9:H9)=D9,"OK","NG")</f>
        <v>OK</v>
      </c>
    </row>
    <row r="10" spans="1:12" s="77" customFormat="1" ht="18" customHeight="1" x14ac:dyDescent="0.45">
      <c r="J10" s="76"/>
    </row>
    <row r="11" spans="1:12" s="77" customFormat="1" ht="21.75" customHeight="1" x14ac:dyDescent="0.45"/>
    <row r="12" spans="1:12" x14ac:dyDescent="0.45">
      <c r="A12" s="77"/>
      <c r="B12" s="77"/>
      <c r="C12" s="89"/>
      <c r="D12" s="90"/>
      <c r="E12" s="90"/>
      <c r="F12" s="90"/>
      <c r="G12" s="90"/>
      <c r="H12" s="90"/>
      <c r="I12" s="77"/>
      <c r="J12" s="77"/>
    </row>
    <row r="13" spans="1:12" x14ac:dyDescent="0.45">
      <c r="A13" s="77"/>
      <c r="B13" s="77"/>
      <c r="C13" s="78"/>
      <c r="D13" s="78"/>
      <c r="E13" s="78"/>
      <c r="F13" s="78"/>
      <c r="G13" s="78"/>
      <c r="H13" s="78"/>
      <c r="I13" s="77"/>
      <c r="J13" s="77"/>
    </row>
    <row r="14" spans="1:12" x14ac:dyDescent="0.45">
      <c r="C14" s="79"/>
      <c r="D14" s="78"/>
      <c r="E14" s="79"/>
      <c r="F14" s="79"/>
      <c r="G14" s="79"/>
      <c r="H14" s="79"/>
    </row>
    <row r="15" spans="1:12" x14ac:dyDescent="0.45">
      <c r="A15" s="72"/>
      <c r="B15" s="72"/>
      <c r="C15" s="72"/>
      <c r="D15" s="72"/>
      <c r="E15" s="72"/>
      <c r="F15" s="72"/>
      <c r="G15" s="72"/>
      <c r="H15" s="72"/>
      <c r="I15" s="72"/>
      <c r="J15" s="72"/>
    </row>
  </sheetData>
  <mergeCells count="5">
    <mergeCell ref="C2:E2"/>
    <mergeCell ref="F2:H2"/>
    <mergeCell ref="C3:C4"/>
    <mergeCell ref="D3:D4"/>
    <mergeCell ref="E3:H3"/>
  </mergeCells>
  <phoneticPr fontId="3"/>
  <printOptions horizontalCentered="1"/>
  <pageMargins left="0.11811023622047245" right="0.11811023622047245" top="0.15748031496062992" bottom="0.15748031496062992" header="0.31496062992125984" footer="0.31496062992125984"/>
  <pageSetup paperSize="9" scale="13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1"/>
  <sheetViews>
    <sheetView view="pageBreakPreview" zoomScale="178" zoomScaleNormal="178" zoomScaleSheetLayoutView="178" workbookViewId="0">
      <selection activeCell="C6" sqref="C6"/>
    </sheetView>
  </sheetViews>
  <sheetFormatPr defaultRowHeight="13.25" x14ac:dyDescent="0.45"/>
  <cols>
    <col min="1" max="1" width="0.36328125" customWidth="1"/>
    <col min="2" max="2" width="20.6328125" customWidth="1"/>
    <col min="3" max="3" width="10.6328125" customWidth="1"/>
    <col min="4" max="4" width="0.36328125" customWidth="1"/>
  </cols>
  <sheetData>
    <row r="1" spans="2:3" ht="24.75" customHeight="1" x14ac:dyDescent="0.45"/>
    <row r="2" spans="2:3" ht="10.5" customHeight="1" x14ac:dyDescent="0.45">
      <c r="B2" s="299" t="s">
        <v>178</v>
      </c>
      <c r="C2" s="300"/>
    </row>
    <row r="3" spans="2:3" ht="9.75" customHeight="1" x14ac:dyDescent="0.45">
      <c r="B3" s="81" t="s">
        <v>179</v>
      </c>
      <c r="C3" s="82" t="s">
        <v>187</v>
      </c>
    </row>
    <row r="4" spans="2:3" ht="18.95" customHeight="1" x14ac:dyDescent="0.45">
      <c r="B4" s="108" t="s">
        <v>68</v>
      </c>
      <c r="C4" s="108"/>
    </row>
    <row r="5" spans="2:3" ht="15" customHeight="1" x14ac:dyDescent="0.45">
      <c r="B5" s="109" t="s">
        <v>180</v>
      </c>
      <c r="C5" s="128">
        <v>179340863</v>
      </c>
    </row>
    <row r="6" spans="2:3" ht="15" customHeight="1" x14ac:dyDescent="0.45">
      <c r="B6" s="109" t="s">
        <v>181</v>
      </c>
      <c r="C6" s="128">
        <v>0</v>
      </c>
    </row>
    <row r="7" spans="2:3" ht="15" customHeight="1" x14ac:dyDescent="0.45">
      <c r="B7" s="109" t="s">
        <v>182</v>
      </c>
      <c r="C7" s="128">
        <v>0</v>
      </c>
    </row>
    <row r="8" spans="2:3" ht="15" customHeight="1" x14ac:dyDescent="0.45">
      <c r="B8" s="109"/>
      <c r="C8" s="128"/>
    </row>
    <row r="9" spans="2:3" ht="15" customHeight="1" x14ac:dyDescent="0.45">
      <c r="B9" s="109"/>
      <c r="C9" s="128"/>
    </row>
    <row r="10" spans="2:3" ht="15" customHeight="1" x14ac:dyDescent="0.45">
      <c r="B10" s="124" t="s">
        <v>8</v>
      </c>
      <c r="C10" s="128">
        <f>SUM(C5:C9)</f>
        <v>179340863</v>
      </c>
    </row>
    <row r="11" spans="2:3" ht="1.9" customHeight="1" x14ac:dyDescent="0.45"/>
  </sheetData>
  <mergeCells count="1">
    <mergeCell ref="B2:C2"/>
  </mergeCells>
  <phoneticPr fontId="3"/>
  <printOptions horizontalCentered="1"/>
  <pageMargins left="0.19685039370078741" right="0.19685039370078741" top="0.19685039370078741" bottom="0.15748031496062992" header="0.31496062992125984" footer="0.31496062992125984"/>
  <pageSetup paperSize="9" scale="3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view="pageBreakPreview" topLeftCell="A31" zoomScale="80" zoomScaleNormal="80" zoomScaleSheetLayoutView="80" workbookViewId="0">
      <selection activeCell="D55" sqref="D55"/>
    </sheetView>
  </sheetViews>
  <sheetFormatPr defaultRowHeight="13.25" x14ac:dyDescent="0.45"/>
  <cols>
    <col min="1" max="1" width="8.5" customWidth="1"/>
    <col min="2" max="2" width="5.5" customWidth="1"/>
    <col min="3" max="3" width="71" bestFit="1" customWidth="1"/>
    <col min="4" max="4" width="17.5" customWidth="1"/>
    <col min="5" max="6" width="18.6328125" bestFit="1" customWidth="1"/>
    <col min="7" max="7" width="19.86328125" bestFit="1" customWidth="1"/>
    <col min="8" max="9" width="15.7265625" customWidth="1"/>
    <col min="10" max="10" width="16.7265625" customWidth="1"/>
    <col min="11" max="11" width="15.7265625" customWidth="1"/>
    <col min="12" max="12" width="16.7265625" customWidth="1"/>
    <col min="13" max="13" width="16.6328125" customWidth="1"/>
    <col min="14" max="14" width="1.2265625" customWidth="1"/>
  </cols>
  <sheetData>
    <row r="1" spans="1:14" ht="50.15" customHeight="1" x14ac:dyDescent="0.45"/>
    <row r="2" spans="1:14" ht="34.5" customHeight="1" x14ac:dyDescent="0.45">
      <c r="B2" s="17"/>
      <c r="C2" s="18" t="s">
        <v>46</v>
      </c>
      <c r="D2" s="18"/>
      <c r="E2" s="18"/>
      <c r="F2" s="18"/>
      <c r="G2" s="18"/>
      <c r="H2" s="18"/>
      <c r="I2" s="18"/>
      <c r="J2" s="18"/>
      <c r="K2" s="18"/>
      <c r="L2" s="18"/>
      <c r="M2" s="18"/>
    </row>
    <row r="3" spans="1:14" ht="20.149999999999999" customHeight="1" x14ac:dyDescent="0.45">
      <c r="C3" s="19" t="s">
        <v>47</v>
      </c>
      <c r="J3" s="15" t="s">
        <v>187</v>
      </c>
    </row>
    <row r="4" spans="1:14" ht="50.15" customHeight="1" x14ac:dyDescent="0.45">
      <c r="A4" s="1"/>
      <c r="B4" s="1"/>
      <c r="C4" s="20" t="s">
        <v>48</v>
      </c>
      <c r="D4" s="21" t="s">
        <v>49</v>
      </c>
      <c r="E4" s="21" t="s">
        <v>50</v>
      </c>
      <c r="F4" s="21" t="s">
        <v>51</v>
      </c>
      <c r="G4" s="21" t="s">
        <v>52</v>
      </c>
      <c r="H4" s="21" t="s">
        <v>53</v>
      </c>
      <c r="I4" s="21" t="s">
        <v>54</v>
      </c>
      <c r="J4" s="21" t="s">
        <v>55</v>
      </c>
      <c r="K4" s="22"/>
      <c r="L4" s="1"/>
      <c r="M4" s="1"/>
      <c r="N4" s="1"/>
    </row>
    <row r="5" spans="1:14" ht="39.950000000000003" customHeight="1" x14ac:dyDescent="0.45">
      <c r="A5" s="1"/>
      <c r="B5" s="1"/>
      <c r="C5" s="86"/>
      <c r="D5" s="86"/>
      <c r="E5" s="86"/>
      <c r="F5" s="86"/>
      <c r="G5" s="86"/>
      <c r="H5" s="86"/>
      <c r="I5" s="86"/>
      <c r="J5" s="86"/>
      <c r="K5" s="1"/>
      <c r="L5" s="1"/>
      <c r="M5" s="1"/>
      <c r="N5" s="1"/>
    </row>
    <row r="6" spans="1:14" ht="39.950000000000003" customHeight="1" x14ac:dyDescent="0.45">
      <c r="A6" s="1"/>
      <c r="B6" s="1"/>
      <c r="C6" s="86"/>
      <c r="D6" s="86"/>
      <c r="E6" s="86"/>
      <c r="F6" s="86"/>
      <c r="G6" s="86"/>
      <c r="H6" s="86"/>
      <c r="I6" s="86"/>
      <c r="J6" s="86"/>
      <c r="K6" s="1"/>
      <c r="L6" s="1"/>
      <c r="M6" s="1"/>
      <c r="N6" s="1"/>
    </row>
    <row r="7" spans="1:14" ht="39.950000000000003" customHeight="1" x14ac:dyDescent="0.45">
      <c r="A7" s="1"/>
      <c r="B7" s="1"/>
      <c r="C7" s="95" t="s">
        <v>8</v>
      </c>
      <c r="D7" s="174">
        <f>SUM(D5:D6)</f>
        <v>0</v>
      </c>
      <c r="E7" s="174"/>
      <c r="F7" s="174">
        <f>SUM(F5:F6)</f>
        <v>0</v>
      </c>
      <c r="G7" s="174"/>
      <c r="H7" s="174"/>
      <c r="I7" s="174"/>
      <c r="J7" s="174">
        <f>SUM(J5:J6)</f>
        <v>0</v>
      </c>
      <c r="K7" s="1"/>
      <c r="L7" s="1"/>
      <c r="M7" s="1"/>
      <c r="N7" s="1"/>
    </row>
    <row r="8" spans="1:14" ht="11.15" customHeight="1" x14ac:dyDescent="0.45"/>
    <row r="9" spans="1:14" ht="20.149999999999999" customHeight="1" x14ac:dyDescent="0.45">
      <c r="C9" s="19" t="s">
        <v>185</v>
      </c>
      <c r="L9" s="15" t="s">
        <v>187</v>
      </c>
    </row>
    <row r="10" spans="1:14" ht="50.15" customHeight="1" x14ac:dyDescent="0.45">
      <c r="A10" s="1"/>
      <c r="B10" s="1"/>
      <c r="C10" s="20" t="s">
        <v>56</v>
      </c>
      <c r="D10" s="21" t="s">
        <v>57</v>
      </c>
      <c r="E10" s="21" t="s">
        <v>58</v>
      </c>
      <c r="F10" s="21" t="s">
        <v>59</v>
      </c>
      <c r="G10" s="21" t="s">
        <v>60</v>
      </c>
      <c r="H10" s="21" t="s">
        <v>61</v>
      </c>
      <c r="I10" s="21" t="s">
        <v>62</v>
      </c>
      <c r="J10" s="21" t="s">
        <v>63</v>
      </c>
      <c r="K10" s="21" t="s">
        <v>64</v>
      </c>
      <c r="L10" s="21" t="s">
        <v>55</v>
      </c>
      <c r="M10" s="1"/>
      <c r="N10" s="1"/>
    </row>
    <row r="11" spans="1:14" ht="39.950000000000003" customHeight="1" x14ac:dyDescent="0.45">
      <c r="A11" s="1"/>
      <c r="B11" s="1"/>
      <c r="C11" s="86" t="s">
        <v>217</v>
      </c>
      <c r="D11" s="86">
        <v>233900000</v>
      </c>
      <c r="E11" s="86">
        <v>1763113060</v>
      </c>
      <c r="F11" s="86">
        <v>1319684481</v>
      </c>
      <c r="G11" s="86">
        <f>E11-F11</f>
        <v>443428579</v>
      </c>
      <c r="H11" s="86">
        <v>171021609</v>
      </c>
      <c r="I11" s="94">
        <v>1</v>
      </c>
      <c r="J11" s="86">
        <f>G11*I11</f>
        <v>443428579</v>
      </c>
      <c r="K11" s="86">
        <v>0</v>
      </c>
      <c r="L11" s="86">
        <v>233900000</v>
      </c>
      <c r="M11" s="1"/>
      <c r="N11" s="1"/>
    </row>
    <row r="12" spans="1:14" ht="39.950000000000003" customHeight="1" x14ac:dyDescent="0.45">
      <c r="A12" s="1"/>
      <c r="B12" s="1"/>
      <c r="C12" s="86" t="s">
        <v>278</v>
      </c>
      <c r="D12" s="110">
        <v>0</v>
      </c>
      <c r="E12" s="86">
        <v>2835951857</v>
      </c>
      <c r="F12" s="86">
        <v>2752848692</v>
      </c>
      <c r="G12" s="86">
        <f>E12-F12</f>
        <v>83103165</v>
      </c>
      <c r="H12" s="86">
        <v>67381380</v>
      </c>
      <c r="I12" s="94">
        <v>1</v>
      </c>
      <c r="J12" s="86">
        <f>G12*I12</f>
        <v>83103165</v>
      </c>
      <c r="K12" s="86">
        <v>0</v>
      </c>
      <c r="L12" s="86">
        <v>0</v>
      </c>
      <c r="M12" s="1"/>
      <c r="N12" s="1"/>
    </row>
    <row r="13" spans="1:14" ht="39.950000000000003" customHeight="1" x14ac:dyDescent="0.45">
      <c r="A13" s="1"/>
      <c r="B13" s="1"/>
      <c r="C13" s="95" t="s">
        <v>8</v>
      </c>
      <c r="D13" s="86">
        <f>SUM(D11:D12)</f>
        <v>233900000</v>
      </c>
      <c r="E13" s="86">
        <f>SUM(E11:E12)</f>
        <v>4599064917</v>
      </c>
      <c r="F13" s="86">
        <f>SUM(F11:F12)</f>
        <v>4072533173</v>
      </c>
      <c r="G13" s="86">
        <f>SUM(G11:G12)</f>
        <v>526531744</v>
      </c>
      <c r="H13" s="86">
        <f>SUM(H11:H12)</f>
        <v>238402989</v>
      </c>
      <c r="I13" s="86"/>
      <c r="J13" s="86">
        <f>SUM(J11:J12)</f>
        <v>526531744</v>
      </c>
      <c r="K13" s="86"/>
      <c r="L13" s="86">
        <f>SUM(L11:L12)</f>
        <v>233900000</v>
      </c>
      <c r="M13" s="1"/>
      <c r="N13" s="1"/>
    </row>
    <row r="14" spans="1:14" ht="12" customHeight="1" x14ac:dyDescent="0.45">
      <c r="A14" s="1"/>
      <c r="B14" s="1"/>
      <c r="C14" s="22"/>
      <c r="D14" s="1"/>
      <c r="E14" s="1"/>
      <c r="F14" s="1"/>
      <c r="G14" s="1"/>
      <c r="H14" s="1"/>
      <c r="I14" s="1"/>
      <c r="J14" s="1"/>
      <c r="K14" s="1"/>
      <c r="L14" s="1"/>
      <c r="M14" s="1"/>
      <c r="N14" s="1"/>
    </row>
    <row r="15" spans="1:14" ht="20.149999999999999" customHeight="1" x14ac:dyDescent="0.45">
      <c r="C15" s="19" t="s">
        <v>186</v>
      </c>
      <c r="L15" s="15"/>
      <c r="M15" s="15" t="s">
        <v>187</v>
      </c>
    </row>
    <row r="16" spans="1:14" ht="50.15" customHeight="1" x14ac:dyDescent="0.45">
      <c r="A16" s="1"/>
      <c r="B16" s="1"/>
      <c r="C16" s="20" t="s">
        <v>56</v>
      </c>
      <c r="D16" s="21" t="s">
        <v>65</v>
      </c>
      <c r="E16" s="21" t="s">
        <v>58</v>
      </c>
      <c r="F16" s="21" t="s">
        <v>59</v>
      </c>
      <c r="G16" s="21" t="s">
        <v>60</v>
      </c>
      <c r="H16" s="21" t="s">
        <v>61</v>
      </c>
      <c r="I16" s="21" t="s">
        <v>62</v>
      </c>
      <c r="J16" s="21" t="s">
        <v>63</v>
      </c>
      <c r="K16" s="21" t="s">
        <v>66</v>
      </c>
      <c r="L16" s="21" t="s">
        <v>67</v>
      </c>
      <c r="M16" s="21" t="s">
        <v>55</v>
      </c>
      <c r="N16" s="1"/>
    </row>
    <row r="17" spans="1:14" ht="39.950000000000003" customHeight="1" x14ac:dyDescent="0.45">
      <c r="A17" s="1"/>
      <c r="B17" s="1"/>
      <c r="C17" s="23" t="s">
        <v>195</v>
      </c>
      <c r="D17" s="23"/>
      <c r="E17" s="23"/>
      <c r="F17" s="23"/>
      <c r="G17" s="23"/>
      <c r="H17" s="23"/>
      <c r="I17" s="23"/>
      <c r="J17" s="23"/>
      <c r="K17" s="23"/>
      <c r="L17" s="23"/>
      <c r="M17" s="23"/>
      <c r="N17" s="1"/>
    </row>
    <row r="18" spans="1:14" ht="39.950000000000003" customHeight="1" x14ac:dyDescent="0.45">
      <c r="A18" s="1"/>
      <c r="B18" s="1"/>
      <c r="C18" s="23" t="s">
        <v>218</v>
      </c>
      <c r="D18" s="86">
        <v>1050000</v>
      </c>
      <c r="E18" s="86">
        <v>92903840</v>
      </c>
      <c r="F18" s="86">
        <v>25906869</v>
      </c>
      <c r="G18" s="86">
        <f>E18-F18</f>
        <v>66996971</v>
      </c>
      <c r="H18" s="86">
        <v>100000000</v>
      </c>
      <c r="I18" s="87">
        <v>1E-4</v>
      </c>
      <c r="J18" s="86">
        <f>G18*I18</f>
        <v>6699.6971000000003</v>
      </c>
      <c r="K18" s="86">
        <v>1049000</v>
      </c>
      <c r="L18" s="86">
        <f>D18-K18</f>
        <v>1000</v>
      </c>
      <c r="M18" s="86">
        <v>1050000</v>
      </c>
      <c r="N18" s="1"/>
    </row>
    <row r="19" spans="1:14" ht="39.950000000000003" customHeight="1" x14ac:dyDescent="0.45">
      <c r="A19" s="1"/>
      <c r="B19" s="1"/>
      <c r="C19" s="23"/>
      <c r="D19" s="86"/>
      <c r="E19" s="86"/>
      <c r="F19" s="86"/>
      <c r="G19" s="86"/>
      <c r="H19" s="23"/>
      <c r="I19" s="23"/>
      <c r="J19" s="86"/>
      <c r="K19" s="86"/>
      <c r="L19" s="86"/>
      <c r="M19" s="86"/>
      <c r="N19" s="1"/>
    </row>
    <row r="20" spans="1:14" ht="39.950000000000003" customHeight="1" x14ac:dyDescent="0.45">
      <c r="A20" s="1"/>
      <c r="B20" s="1"/>
      <c r="C20" s="23" t="s">
        <v>196</v>
      </c>
      <c r="D20" s="86"/>
      <c r="E20" s="86"/>
      <c r="F20" s="86"/>
      <c r="G20" s="86"/>
      <c r="H20" s="23"/>
      <c r="I20" s="23"/>
      <c r="J20" s="86"/>
      <c r="K20" s="86"/>
      <c r="L20" s="86"/>
      <c r="M20" s="86"/>
      <c r="N20" s="1"/>
    </row>
    <row r="21" spans="1:14" ht="39.950000000000003" customHeight="1" x14ac:dyDescent="0.45">
      <c r="A21" s="1"/>
      <c r="B21" s="1"/>
      <c r="C21" s="23" t="s">
        <v>249</v>
      </c>
      <c r="D21" s="86">
        <v>23900000</v>
      </c>
      <c r="E21" s="86">
        <v>273710970579</v>
      </c>
      <c r="F21" s="86">
        <v>213770920181</v>
      </c>
      <c r="G21" s="86">
        <f>E21-F21</f>
        <v>59940050398</v>
      </c>
      <c r="H21" s="110">
        <v>46601850000</v>
      </c>
      <c r="I21" s="87">
        <f>D21/H21</f>
        <v>5.1285517635029515E-4</v>
      </c>
      <c r="J21" s="86">
        <f>G21*I21</f>
        <v>30740565.117311869</v>
      </c>
      <c r="K21" s="86"/>
      <c r="L21" s="86">
        <f t="shared" ref="L21:L36" si="0">D21-K21</f>
        <v>23900000</v>
      </c>
      <c r="M21" s="86">
        <v>23900000</v>
      </c>
      <c r="N21" s="1"/>
    </row>
    <row r="22" spans="1:14" ht="39.950000000000003" customHeight="1" x14ac:dyDescent="0.45">
      <c r="A22" s="1"/>
      <c r="B22" s="1"/>
      <c r="C22" s="23" t="s">
        <v>219</v>
      </c>
      <c r="D22" s="86">
        <v>20000</v>
      </c>
      <c r="E22" s="86">
        <v>237000876</v>
      </c>
      <c r="F22" s="86">
        <v>100416752</v>
      </c>
      <c r="G22" s="86">
        <f>E22-F22</f>
        <v>136584124</v>
      </c>
      <c r="H22" s="110">
        <v>1810000</v>
      </c>
      <c r="I22" s="87">
        <f t="shared" ref="I22:I36" si="1">D22/H22</f>
        <v>1.1049723756906077E-2</v>
      </c>
      <c r="J22" s="86">
        <f t="shared" ref="J22:J31" si="2">G22*I22</f>
        <v>1509216.8397790054</v>
      </c>
      <c r="K22" s="86"/>
      <c r="L22" s="86">
        <f t="shared" si="0"/>
        <v>20000</v>
      </c>
      <c r="M22" s="86">
        <v>20000</v>
      </c>
      <c r="N22" s="1"/>
    </row>
    <row r="23" spans="1:14" ht="39.950000000000003" customHeight="1" x14ac:dyDescent="0.45">
      <c r="A23" s="1"/>
      <c r="B23" s="1"/>
      <c r="C23" s="23" t="s">
        <v>220</v>
      </c>
      <c r="D23" s="86">
        <v>18000</v>
      </c>
      <c r="E23" s="86">
        <v>18479210</v>
      </c>
      <c r="F23" s="86">
        <v>57561</v>
      </c>
      <c r="G23" s="86">
        <f t="shared" ref="G23:G36" si="3">E23-F23</f>
        <v>18421649</v>
      </c>
      <c r="H23" s="110"/>
      <c r="I23" s="87"/>
      <c r="J23" s="110"/>
      <c r="K23" s="86"/>
      <c r="L23" s="86">
        <f t="shared" si="0"/>
        <v>18000</v>
      </c>
      <c r="M23" s="86">
        <v>210000</v>
      </c>
      <c r="N23" s="1"/>
    </row>
    <row r="24" spans="1:14" ht="39.950000000000003" customHeight="1" x14ac:dyDescent="0.45">
      <c r="A24" s="1"/>
      <c r="B24" s="1"/>
      <c r="C24" s="23" t="s">
        <v>221</v>
      </c>
      <c r="D24" s="86">
        <v>314000</v>
      </c>
      <c r="E24" s="86">
        <v>3409811942</v>
      </c>
      <c r="F24" s="86">
        <v>3267614203</v>
      </c>
      <c r="G24" s="86">
        <f t="shared" si="3"/>
        <v>142197739</v>
      </c>
      <c r="H24" s="110">
        <v>471270000</v>
      </c>
      <c r="I24" s="87">
        <f t="shared" si="1"/>
        <v>6.6628472001188275E-4</v>
      </c>
      <c r="J24" s="86">
        <f t="shared" si="2"/>
        <v>94744.180715937779</v>
      </c>
      <c r="K24" s="86"/>
      <c r="L24" s="86">
        <f t="shared" si="0"/>
        <v>314000</v>
      </c>
      <c r="M24" s="86">
        <v>1770000</v>
      </c>
      <c r="N24" s="1"/>
    </row>
    <row r="25" spans="1:14" ht="39.950000000000003" customHeight="1" x14ac:dyDescent="0.45">
      <c r="A25" s="1"/>
      <c r="B25" s="1"/>
      <c r="C25" s="23" t="s">
        <v>222</v>
      </c>
      <c r="D25" s="86">
        <v>10850000</v>
      </c>
      <c r="E25" s="86">
        <v>258859266039</v>
      </c>
      <c r="F25" s="86">
        <v>232993898834</v>
      </c>
      <c r="G25" s="86">
        <f t="shared" si="3"/>
        <v>25865367205</v>
      </c>
      <c r="H25" s="110">
        <v>10483490000</v>
      </c>
      <c r="I25" s="87">
        <f t="shared" si="1"/>
        <v>1.0349606858021517E-3</v>
      </c>
      <c r="J25" s="86">
        <f>G25*I25</f>
        <v>26769638.181011286</v>
      </c>
      <c r="K25" s="86"/>
      <c r="L25" s="86">
        <f t="shared" si="0"/>
        <v>10850000</v>
      </c>
      <c r="M25" s="86">
        <v>10850000</v>
      </c>
      <c r="N25" s="1"/>
    </row>
    <row r="26" spans="1:14" ht="39.950000000000003" customHeight="1" x14ac:dyDescent="0.45">
      <c r="A26" s="1"/>
      <c r="B26" s="1"/>
      <c r="C26" s="23" t="s">
        <v>223</v>
      </c>
      <c r="D26" s="86">
        <v>5408000</v>
      </c>
      <c r="E26" s="86">
        <v>560139222</v>
      </c>
      <c r="F26" s="86">
        <v>102958600</v>
      </c>
      <c r="G26" s="86">
        <f t="shared" si="3"/>
        <v>457180622</v>
      </c>
      <c r="H26" s="110">
        <v>90844000</v>
      </c>
      <c r="I26" s="87">
        <f t="shared" si="1"/>
        <v>5.9530623926731537E-2</v>
      </c>
      <c r="J26" s="86">
        <f>G26*I26</f>
        <v>27216247.674871206</v>
      </c>
      <c r="K26" s="86"/>
      <c r="L26" s="86">
        <f t="shared" si="0"/>
        <v>5408000</v>
      </c>
      <c r="M26" s="86">
        <v>5408000</v>
      </c>
      <c r="N26" s="1"/>
    </row>
    <row r="27" spans="1:14" ht="39.950000000000003" customHeight="1" x14ac:dyDescent="0.45">
      <c r="A27" s="1"/>
      <c r="B27" s="1"/>
      <c r="C27" s="23" t="s">
        <v>224</v>
      </c>
      <c r="D27" s="86">
        <v>1400000</v>
      </c>
      <c r="E27" s="86">
        <v>50025998269</v>
      </c>
      <c r="F27" s="86">
        <v>46329299945</v>
      </c>
      <c r="G27" s="86">
        <f t="shared" si="3"/>
        <v>3696698324</v>
      </c>
      <c r="H27" s="110">
        <v>2327070000</v>
      </c>
      <c r="I27" s="87">
        <f t="shared" si="1"/>
        <v>6.0161490629847831E-4</v>
      </c>
      <c r="J27" s="86">
        <f t="shared" si="2"/>
        <v>2223988.8158070017</v>
      </c>
      <c r="K27" s="86"/>
      <c r="L27" s="86">
        <f t="shared" si="0"/>
        <v>1400000</v>
      </c>
      <c r="M27" s="86">
        <v>1400000</v>
      </c>
      <c r="N27" s="1"/>
    </row>
    <row r="28" spans="1:14" ht="39.950000000000003" customHeight="1" x14ac:dyDescent="0.45">
      <c r="A28" s="1"/>
      <c r="B28" s="1"/>
      <c r="C28" s="23" t="s">
        <v>225</v>
      </c>
      <c r="D28" s="86">
        <v>200000</v>
      </c>
      <c r="E28" s="86">
        <v>531674766</v>
      </c>
      <c r="F28" s="86">
        <v>58418259</v>
      </c>
      <c r="G28" s="86">
        <f t="shared" si="3"/>
        <v>473256507</v>
      </c>
      <c r="H28" s="110">
        <v>150000000</v>
      </c>
      <c r="I28" s="87">
        <f t="shared" si="1"/>
        <v>1.3333333333333333E-3</v>
      </c>
      <c r="J28" s="86">
        <f t="shared" si="2"/>
        <v>631008.67599999998</v>
      </c>
      <c r="K28" s="86"/>
      <c r="L28" s="86">
        <f t="shared" si="0"/>
        <v>200000</v>
      </c>
      <c r="M28" s="86">
        <v>200000</v>
      </c>
      <c r="N28" s="1"/>
    </row>
    <row r="29" spans="1:14" ht="39.950000000000003" customHeight="1" x14ac:dyDescent="0.45">
      <c r="A29" s="1"/>
      <c r="B29" s="1"/>
      <c r="C29" s="23" t="s">
        <v>279</v>
      </c>
      <c r="D29" s="86">
        <v>100000</v>
      </c>
      <c r="E29" s="86">
        <v>875791687</v>
      </c>
      <c r="F29" s="86">
        <v>114956727</v>
      </c>
      <c r="G29" s="86">
        <f t="shared" si="3"/>
        <v>760834960</v>
      </c>
      <c r="H29" s="110">
        <v>138077631</v>
      </c>
      <c r="I29" s="87">
        <f t="shared" si="1"/>
        <v>7.242302701441916E-4</v>
      </c>
      <c r="J29" s="86">
        <f t="shared" si="2"/>
        <v>551019.70861594519</v>
      </c>
      <c r="K29" s="86"/>
      <c r="L29" s="86">
        <f t="shared" si="0"/>
        <v>100000</v>
      </c>
      <c r="M29" s="86">
        <v>100000</v>
      </c>
      <c r="N29" s="1"/>
    </row>
    <row r="30" spans="1:14" ht="39.950000000000003" customHeight="1" x14ac:dyDescent="0.45">
      <c r="A30" s="1"/>
      <c r="B30" s="1"/>
      <c r="C30" s="23" t="s">
        <v>226</v>
      </c>
      <c r="D30" s="86">
        <v>12037000</v>
      </c>
      <c r="E30" s="86">
        <v>502895495</v>
      </c>
      <c r="F30" s="86">
        <v>11785811</v>
      </c>
      <c r="G30" s="86">
        <f t="shared" si="3"/>
        <v>491109684</v>
      </c>
      <c r="H30" s="110">
        <v>801428000</v>
      </c>
      <c r="I30" s="87">
        <f t="shared" si="1"/>
        <v>1.5019440299066166E-2</v>
      </c>
      <c r="J30" s="86">
        <f t="shared" si="2"/>
        <v>7376192.5791312503</v>
      </c>
      <c r="K30" s="86"/>
      <c r="L30" s="86">
        <f t="shared" si="0"/>
        <v>12037000</v>
      </c>
      <c r="M30" s="86">
        <v>12037000</v>
      </c>
      <c r="N30" s="1"/>
    </row>
    <row r="31" spans="1:14" ht="39.950000000000003" customHeight="1" x14ac:dyDescent="0.45">
      <c r="A31" s="1"/>
      <c r="B31" s="1"/>
      <c r="C31" s="23" t="s">
        <v>227</v>
      </c>
      <c r="D31" s="86">
        <v>600000</v>
      </c>
      <c r="E31" s="86">
        <v>23893823000000</v>
      </c>
      <c r="F31" s="86">
        <v>23444803000000</v>
      </c>
      <c r="G31" s="86">
        <f t="shared" si="3"/>
        <v>449020000000</v>
      </c>
      <c r="H31" s="110">
        <v>16602000000</v>
      </c>
      <c r="I31" s="87">
        <f t="shared" si="1"/>
        <v>3.6140224069389233E-5</v>
      </c>
      <c r="J31" s="86">
        <f t="shared" si="2"/>
        <v>16227683.411637153</v>
      </c>
      <c r="K31" s="86"/>
      <c r="L31" s="86">
        <f t="shared" si="0"/>
        <v>600000</v>
      </c>
      <c r="M31" s="86">
        <v>600000</v>
      </c>
      <c r="N31" s="1"/>
    </row>
    <row r="32" spans="1:14" ht="39.950000000000003" customHeight="1" x14ac:dyDescent="0.45">
      <c r="A32" s="1"/>
      <c r="B32" s="1"/>
      <c r="C32" s="23" t="s">
        <v>228</v>
      </c>
      <c r="D32" s="86">
        <v>3000000</v>
      </c>
      <c r="E32" s="86">
        <v>690127751</v>
      </c>
      <c r="F32" s="86">
        <v>164131730</v>
      </c>
      <c r="G32" s="86">
        <f t="shared" si="3"/>
        <v>525996021</v>
      </c>
      <c r="H32" s="110"/>
      <c r="I32" s="87"/>
      <c r="J32" s="86"/>
      <c r="K32" s="86"/>
      <c r="L32" s="86">
        <f t="shared" si="0"/>
        <v>3000000</v>
      </c>
      <c r="M32" s="86">
        <v>3000000</v>
      </c>
      <c r="N32" s="1"/>
    </row>
    <row r="33" spans="1:14" ht="39.950000000000003" customHeight="1" x14ac:dyDescent="0.45">
      <c r="A33" s="1"/>
      <c r="B33" s="1"/>
      <c r="C33" s="23" t="s">
        <v>229</v>
      </c>
      <c r="D33" s="86">
        <v>500000</v>
      </c>
      <c r="E33" s="86">
        <v>0</v>
      </c>
      <c r="F33" s="86"/>
      <c r="G33" s="86">
        <f t="shared" si="3"/>
        <v>0</v>
      </c>
      <c r="H33" s="110"/>
      <c r="I33" s="87"/>
      <c r="J33" s="86"/>
      <c r="K33" s="86"/>
      <c r="L33" s="86">
        <f t="shared" si="0"/>
        <v>500000</v>
      </c>
      <c r="M33" s="86">
        <v>0</v>
      </c>
      <c r="N33" s="1"/>
    </row>
    <row r="34" spans="1:14" ht="39.950000000000003" customHeight="1" x14ac:dyDescent="0.45">
      <c r="A34" s="1"/>
      <c r="B34" s="1"/>
      <c r="C34" s="23" t="s">
        <v>230</v>
      </c>
      <c r="D34" s="86">
        <v>231000</v>
      </c>
      <c r="E34" s="86">
        <v>0</v>
      </c>
      <c r="F34" s="86"/>
      <c r="G34" s="86">
        <f t="shared" si="3"/>
        <v>0</v>
      </c>
      <c r="H34" s="110"/>
      <c r="I34" s="87"/>
      <c r="J34" s="86"/>
      <c r="K34" s="86"/>
      <c r="L34" s="86">
        <f t="shared" si="0"/>
        <v>231000</v>
      </c>
      <c r="M34" s="86">
        <v>0</v>
      </c>
      <c r="N34" s="1"/>
    </row>
    <row r="35" spans="1:14" ht="39.950000000000003" customHeight="1" x14ac:dyDescent="0.45">
      <c r="A35" s="1"/>
      <c r="B35" s="1"/>
      <c r="C35" s="23" t="s">
        <v>231</v>
      </c>
      <c r="D35" s="86">
        <v>72000</v>
      </c>
      <c r="E35" s="86">
        <v>0</v>
      </c>
      <c r="F35" s="86"/>
      <c r="G35" s="86">
        <f t="shared" si="3"/>
        <v>0</v>
      </c>
      <c r="H35" s="110"/>
      <c r="I35" s="87"/>
      <c r="J35" s="86"/>
      <c r="K35" s="86"/>
      <c r="L35" s="86">
        <f t="shared" si="0"/>
        <v>72000</v>
      </c>
      <c r="M35" s="86">
        <v>0</v>
      </c>
      <c r="N35" s="1"/>
    </row>
    <row r="36" spans="1:14" ht="39.950000000000003" customHeight="1" x14ac:dyDescent="0.45">
      <c r="A36" s="1"/>
      <c r="B36" s="1"/>
      <c r="C36" s="23" t="s">
        <v>250</v>
      </c>
      <c r="D36" s="86">
        <v>476000</v>
      </c>
      <c r="E36" s="86">
        <v>776547985</v>
      </c>
      <c r="F36" s="86">
        <v>9052942</v>
      </c>
      <c r="G36" s="86">
        <f t="shared" si="3"/>
        <v>767495043</v>
      </c>
      <c r="H36" s="110">
        <v>736847971</v>
      </c>
      <c r="I36" s="87">
        <f t="shared" si="1"/>
        <v>6.4599485746565219E-4</v>
      </c>
      <c r="J36" s="86">
        <f>G36*I36</f>
        <v>495797.85090837959</v>
      </c>
      <c r="K36" s="86"/>
      <c r="L36" s="86">
        <f t="shared" si="0"/>
        <v>476000</v>
      </c>
      <c r="M36" s="86">
        <v>0</v>
      </c>
      <c r="N36" s="1"/>
    </row>
    <row r="37" spans="1:14" ht="39.950000000000003" customHeight="1" x14ac:dyDescent="0.45">
      <c r="A37" s="1"/>
      <c r="B37" s="1"/>
      <c r="C37" s="20" t="s">
        <v>8</v>
      </c>
      <c r="D37" s="86">
        <f t="shared" ref="D37:K37" si="4">SUM(D18:D36)</f>
        <v>60176000</v>
      </c>
      <c r="E37" s="86">
        <f t="shared" si="4"/>
        <v>24484114607661</v>
      </c>
      <c r="F37" s="86">
        <f t="shared" si="4"/>
        <v>23941752418414</v>
      </c>
      <c r="G37" s="86">
        <f t="shared" si="4"/>
        <v>542362189247</v>
      </c>
      <c r="H37" s="86">
        <f t="shared" si="4"/>
        <v>78504687602</v>
      </c>
      <c r="I37" s="86">
        <f t="shared" si="4"/>
        <v>9.125520215617916E-2</v>
      </c>
      <c r="J37" s="86">
        <f t="shared" si="4"/>
        <v>113842802.73288903</v>
      </c>
      <c r="K37" s="86">
        <f t="shared" si="4"/>
        <v>1049000</v>
      </c>
      <c r="L37" s="86">
        <f>SUM(L18:L36)</f>
        <v>59127000</v>
      </c>
      <c r="M37" s="86">
        <f>SUM(M18:M36)</f>
        <v>60545000</v>
      </c>
      <c r="N37" s="1"/>
    </row>
    <row r="38" spans="1:14" ht="7.5" customHeight="1" x14ac:dyDescent="0.45"/>
    <row r="39" spans="1:14" ht="6.75" customHeight="1" x14ac:dyDescent="0.45"/>
    <row r="40" spans="1:14" x14ac:dyDescent="0.45">
      <c r="L40" s="175">
        <f>+SUM(F7,D13,L37)</f>
        <v>293027000</v>
      </c>
    </row>
  </sheetData>
  <phoneticPr fontId="3"/>
  <pageMargins left="0.70866141732283472" right="0.70866141732283472" top="0.74803149606299213" bottom="0.74803149606299213" header="0.31496062992125984" footer="0.31496062992125984"/>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N27"/>
  <sheetViews>
    <sheetView view="pageBreakPreview" topLeftCell="E6" zoomScaleNormal="100" zoomScaleSheetLayoutView="100" workbookViewId="0">
      <selection activeCell="I7" sqref="I7:I21"/>
    </sheetView>
  </sheetViews>
  <sheetFormatPr defaultRowHeight="13.25" x14ac:dyDescent="0.45"/>
  <cols>
    <col min="1" max="1" width="1.2265625" customWidth="1"/>
    <col min="2" max="2" width="5.6328125" customWidth="1"/>
    <col min="3" max="3" width="27.7265625" bestFit="1" customWidth="1"/>
    <col min="4" max="9" width="15.6328125" customWidth="1"/>
    <col min="10" max="10" width="10.7265625" hidden="1" customWidth="1"/>
    <col min="11" max="11" width="0.7265625" customWidth="1"/>
    <col min="12" max="12" width="0.36328125" customWidth="1"/>
    <col min="13" max="13" width="5.2265625" customWidth="1"/>
  </cols>
  <sheetData>
    <row r="1" spans="3:14" ht="60" customHeight="1" x14ac:dyDescent="0.45"/>
    <row r="2" spans="3:14" ht="18.75" customHeight="1" x14ac:dyDescent="0.45">
      <c r="C2" s="24" t="s">
        <v>71</v>
      </c>
      <c r="I2" s="25" t="s">
        <v>187</v>
      </c>
    </row>
    <row r="3" spans="3:14" s="1" customFormat="1" ht="17.45" customHeight="1" x14ac:dyDescent="0.45">
      <c r="C3" s="213" t="s">
        <v>68</v>
      </c>
      <c r="D3" s="214" t="s">
        <v>5</v>
      </c>
      <c r="E3" s="214" t="s">
        <v>3</v>
      </c>
      <c r="F3" s="214" t="s">
        <v>1</v>
      </c>
      <c r="G3" s="214" t="s">
        <v>2</v>
      </c>
      <c r="H3" s="216" t="s">
        <v>69</v>
      </c>
      <c r="I3" s="211" t="s">
        <v>70</v>
      </c>
      <c r="J3" s="27" t="s">
        <v>8</v>
      </c>
    </row>
    <row r="4" spans="3:14" s="22" customFormat="1" ht="17.45" customHeight="1" x14ac:dyDescent="0.45">
      <c r="C4" s="213"/>
      <c r="D4" s="215"/>
      <c r="E4" s="215"/>
      <c r="F4" s="215"/>
      <c r="G4" s="215"/>
      <c r="H4" s="215"/>
      <c r="I4" s="212"/>
      <c r="J4" s="29"/>
    </row>
    <row r="5" spans="3:14" s="1" customFormat="1" ht="24" customHeight="1" x14ac:dyDescent="0.45">
      <c r="C5" s="30" t="s">
        <v>7</v>
      </c>
      <c r="D5" s="131">
        <v>542342242</v>
      </c>
      <c r="E5" s="131">
        <v>0</v>
      </c>
      <c r="F5" s="131">
        <v>0</v>
      </c>
      <c r="G5" s="131">
        <v>0</v>
      </c>
      <c r="H5" s="132">
        <f>SUM(D5:G5)</f>
        <v>542342242</v>
      </c>
      <c r="I5" s="132">
        <v>292342242</v>
      </c>
      <c r="J5" s="31"/>
      <c r="N5" s="1" t="str">
        <f>IF(H5=I5,"OK","NG")</f>
        <v>NG</v>
      </c>
    </row>
    <row r="6" spans="3:14" s="1" customFormat="1" ht="24" customHeight="1" x14ac:dyDescent="0.45">
      <c r="C6" s="30" t="s">
        <v>197</v>
      </c>
      <c r="D6" s="131">
        <v>70020555</v>
      </c>
      <c r="E6" s="131">
        <v>0</v>
      </c>
      <c r="F6" s="131">
        <v>0</v>
      </c>
      <c r="G6" s="131">
        <v>0</v>
      </c>
      <c r="H6" s="132">
        <f t="shared" ref="H6:H21" si="0">SUM(D6:G6)</f>
        <v>70020555</v>
      </c>
      <c r="I6" s="132">
        <v>57799555</v>
      </c>
      <c r="J6" s="31"/>
      <c r="N6" s="1" t="str">
        <f t="shared" ref="N6:N24" si="1">IF(H6=I6,"OK","NG")</f>
        <v>NG</v>
      </c>
    </row>
    <row r="7" spans="3:14" s="1" customFormat="1" ht="24" customHeight="1" x14ac:dyDescent="0.45">
      <c r="C7" s="30" t="s">
        <v>203</v>
      </c>
      <c r="D7" s="131">
        <v>3432312</v>
      </c>
      <c r="E7" s="131">
        <v>0</v>
      </c>
      <c r="F7" s="131">
        <v>0</v>
      </c>
      <c r="G7" s="131">
        <v>0</v>
      </c>
      <c r="H7" s="132">
        <f t="shared" si="0"/>
        <v>3432312</v>
      </c>
      <c r="I7" s="132">
        <v>3432312</v>
      </c>
      <c r="J7" s="31"/>
      <c r="N7" s="1" t="str">
        <f t="shared" si="1"/>
        <v>OK</v>
      </c>
    </row>
    <row r="8" spans="3:14" s="1" customFormat="1" ht="24" customHeight="1" x14ac:dyDescent="0.45">
      <c r="C8" s="30" t="s">
        <v>204</v>
      </c>
      <c r="D8" s="131">
        <v>150095472</v>
      </c>
      <c r="E8" s="131">
        <v>0</v>
      </c>
      <c r="F8" s="131">
        <v>0</v>
      </c>
      <c r="G8" s="131">
        <v>0</v>
      </c>
      <c r="H8" s="132">
        <f t="shared" si="0"/>
        <v>150095472</v>
      </c>
      <c r="I8" s="132">
        <v>95472</v>
      </c>
      <c r="J8" s="31"/>
      <c r="N8" s="1" t="str">
        <f t="shared" si="1"/>
        <v>NG</v>
      </c>
    </row>
    <row r="9" spans="3:14" s="1" customFormat="1" ht="24" customHeight="1" x14ac:dyDescent="0.45">
      <c r="C9" s="88" t="s">
        <v>280</v>
      </c>
      <c r="D9" s="131">
        <v>5992749</v>
      </c>
      <c r="E9" s="131">
        <v>0</v>
      </c>
      <c r="F9" s="131">
        <v>0</v>
      </c>
      <c r="G9" s="131">
        <v>0</v>
      </c>
      <c r="H9" s="132">
        <f t="shared" ref="H9" si="2">SUM(D9:G9)</f>
        <v>5992749</v>
      </c>
      <c r="I9" s="132"/>
      <c r="J9" s="31"/>
      <c r="N9" s="1" t="str">
        <f t="shared" ref="N9" si="3">IF(H9=I9,"OK","NG")</f>
        <v>NG</v>
      </c>
    </row>
    <row r="10" spans="3:14" s="1" customFormat="1" ht="24" customHeight="1" x14ac:dyDescent="0.45">
      <c r="C10" s="88" t="s">
        <v>205</v>
      </c>
      <c r="D10" s="131">
        <v>3221420</v>
      </c>
      <c r="E10" s="131">
        <v>0</v>
      </c>
      <c r="F10" s="131">
        <v>0</v>
      </c>
      <c r="G10" s="131">
        <v>0</v>
      </c>
      <c r="H10" s="132">
        <f t="shared" si="0"/>
        <v>3221420</v>
      </c>
      <c r="I10" s="132">
        <v>3221420</v>
      </c>
      <c r="J10" s="31"/>
      <c r="N10" s="1" t="str">
        <f t="shared" si="1"/>
        <v>OK</v>
      </c>
    </row>
    <row r="11" spans="3:14" s="1" customFormat="1" ht="24" customHeight="1" x14ac:dyDescent="0.45">
      <c r="C11" s="30" t="s">
        <v>206</v>
      </c>
      <c r="D11" s="131">
        <v>1120650146</v>
      </c>
      <c r="E11" s="131">
        <v>0</v>
      </c>
      <c r="F11" s="131">
        <v>0</v>
      </c>
      <c r="G11" s="131">
        <v>0</v>
      </c>
      <c r="H11" s="132">
        <f t="shared" si="0"/>
        <v>1120650146</v>
      </c>
      <c r="I11" s="132">
        <v>1120650146</v>
      </c>
      <c r="J11" s="31"/>
      <c r="N11" s="1" t="str">
        <f t="shared" si="1"/>
        <v>OK</v>
      </c>
    </row>
    <row r="12" spans="3:14" s="1" customFormat="1" ht="24" customHeight="1" x14ac:dyDescent="0.45">
      <c r="C12" s="30" t="s">
        <v>207</v>
      </c>
      <c r="D12" s="131">
        <v>521001</v>
      </c>
      <c r="E12" s="131">
        <v>0</v>
      </c>
      <c r="F12" s="131">
        <v>0</v>
      </c>
      <c r="G12" s="131">
        <v>0</v>
      </c>
      <c r="H12" s="132">
        <f t="shared" si="0"/>
        <v>521001</v>
      </c>
      <c r="I12" s="132">
        <v>521001</v>
      </c>
      <c r="J12" s="31"/>
      <c r="N12" s="1" t="str">
        <f t="shared" si="1"/>
        <v>OK</v>
      </c>
    </row>
    <row r="13" spans="3:14" s="1" customFormat="1" ht="24" customHeight="1" x14ac:dyDescent="0.45">
      <c r="C13" s="30" t="s">
        <v>208</v>
      </c>
      <c r="D13" s="131">
        <v>46507747</v>
      </c>
      <c r="E13" s="131">
        <v>0</v>
      </c>
      <c r="F13" s="131">
        <v>0</v>
      </c>
      <c r="G13" s="131">
        <v>0</v>
      </c>
      <c r="H13" s="132">
        <f t="shared" si="0"/>
        <v>46507747</v>
      </c>
      <c r="I13" s="132">
        <v>46507747</v>
      </c>
      <c r="J13" s="31"/>
      <c r="N13" s="1" t="str">
        <f t="shared" si="1"/>
        <v>OK</v>
      </c>
    </row>
    <row r="14" spans="3:14" s="1" customFormat="1" ht="24" customHeight="1" x14ac:dyDescent="0.45">
      <c r="C14" s="30" t="s">
        <v>209</v>
      </c>
      <c r="D14" s="131">
        <v>2272442</v>
      </c>
      <c r="E14" s="133">
        <v>0</v>
      </c>
      <c r="F14" s="133">
        <v>0</v>
      </c>
      <c r="G14" s="133">
        <v>0</v>
      </c>
      <c r="H14" s="132">
        <f t="shared" si="0"/>
        <v>2272442</v>
      </c>
      <c r="I14" s="132">
        <v>2272442</v>
      </c>
      <c r="J14" s="31"/>
      <c r="N14" s="1" t="str">
        <f>IF(H14=I14,"OK","NG")</f>
        <v>OK</v>
      </c>
    </row>
    <row r="15" spans="3:14" s="1" customFormat="1" ht="24" customHeight="1" x14ac:dyDescent="0.45">
      <c r="C15" s="30" t="s">
        <v>210</v>
      </c>
      <c r="D15" s="131">
        <v>70017329</v>
      </c>
      <c r="E15" s="133">
        <v>0</v>
      </c>
      <c r="F15" s="133">
        <v>0</v>
      </c>
      <c r="G15" s="133">
        <v>0</v>
      </c>
      <c r="H15" s="132">
        <f t="shared" si="0"/>
        <v>70017329</v>
      </c>
      <c r="I15" s="132">
        <v>83821329</v>
      </c>
      <c r="J15" s="31"/>
      <c r="N15" s="1" t="str">
        <f>IF(H15=I15,"OK","NG")</f>
        <v>NG</v>
      </c>
    </row>
    <row r="16" spans="3:14" s="1" customFormat="1" ht="24" customHeight="1" x14ac:dyDescent="0.45">
      <c r="C16" s="30" t="s">
        <v>211</v>
      </c>
      <c r="D16" s="131">
        <v>14479275</v>
      </c>
      <c r="E16" s="133">
        <v>0</v>
      </c>
      <c r="F16" s="133">
        <v>0</v>
      </c>
      <c r="G16" s="133">
        <v>0</v>
      </c>
      <c r="H16" s="132">
        <f t="shared" si="0"/>
        <v>14479275</v>
      </c>
      <c r="I16" s="132">
        <v>14479275</v>
      </c>
      <c r="J16" s="31"/>
      <c r="N16" s="1" t="str">
        <f>IF(H16=I16,"OK","NG")</f>
        <v>OK</v>
      </c>
    </row>
    <row r="17" spans="3:14" s="1" customFormat="1" ht="24" customHeight="1" x14ac:dyDescent="0.45">
      <c r="C17" s="30" t="s">
        <v>212</v>
      </c>
      <c r="D17" s="131">
        <v>5272937</v>
      </c>
      <c r="E17" s="134">
        <v>0</v>
      </c>
      <c r="F17" s="134">
        <v>0</v>
      </c>
      <c r="G17" s="134">
        <v>0</v>
      </c>
      <c r="H17" s="132">
        <f t="shared" si="0"/>
        <v>5272937</v>
      </c>
      <c r="I17" s="127">
        <v>5272937</v>
      </c>
      <c r="J17" s="31"/>
      <c r="N17" s="1" t="str">
        <f t="shared" si="1"/>
        <v>OK</v>
      </c>
    </row>
    <row r="18" spans="3:14" s="1" customFormat="1" ht="24" customHeight="1" x14ac:dyDescent="0.45">
      <c r="C18" s="30" t="s">
        <v>213</v>
      </c>
      <c r="D18" s="131">
        <v>40000000</v>
      </c>
      <c r="E18" s="131">
        <v>0</v>
      </c>
      <c r="F18" s="131">
        <v>0</v>
      </c>
      <c r="G18" s="131">
        <v>0</v>
      </c>
      <c r="H18" s="132">
        <f t="shared" si="0"/>
        <v>40000000</v>
      </c>
      <c r="I18" s="132"/>
      <c r="J18" s="31"/>
      <c r="N18" s="1" t="str">
        <f t="shared" si="1"/>
        <v>NG</v>
      </c>
    </row>
    <row r="19" spans="3:14" s="1" customFormat="1" ht="24" customHeight="1" x14ac:dyDescent="0.45">
      <c r="C19" s="30" t="s">
        <v>214</v>
      </c>
      <c r="D19" s="131">
        <v>716511</v>
      </c>
      <c r="E19" s="133">
        <v>0</v>
      </c>
      <c r="F19" s="133">
        <v>43000000</v>
      </c>
      <c r="G19" s="133">
        <v>0</v>
      </c>
      <c r="H19" s="132">
        <f t="shared" si="0"/>
        <v>43716511</v>
      </c>
      <c r="I19" s="132">
        <v>716656</v>
      </c>
      <c r="J19" s="31"/>
      <c r="N19" s="1" t="str">
        <f t="shared" si="1"/>
        <v>NG</v>
      </c>
    </row>
    <row r="20" spans="3:14" s="1" customFormat="1" ht="24" customHeight="1" x14ac:dyDescent="0.45">
      <c r="C20" s="30" t="s">
        <v>215</v>
      </c>
      <c r="D20" s="131">
        <v>143094751</v>
      </c>
      <c r="E20" s="133">
        <v>0</v>
      </c>
      <c r="F20" s="133">
        <v>0</v>
      </c>
      <c r="G20" s="133">
        <v>35580500</v>
      </c>
      <c r="H20" s="132">
        <f t="shared" si="0"/>
        <v>178675251</v>
      </c>
      <c r="I20" s="132">
        <v>143094751</v>
      </c>
      <c r="J20" s="31"/>
      <c r="N20" s="1" t="str">
        <f t="shared" si="1"/>
        <v>NG</v>
      </c>
    </row>
    <row r="21" spans="3:14" s="1" customFormat="1" ht="24" customHeight="1" x14ac:dyDescent="0.45">
      <c r="C21" s="30" t="s">
        <v>216</v>
      </c>
      <c r="D21" s="131">
        <v>1710386</v>
      </c>
      <c r="E21" s="133">
        <v>0</v>
      </c>
      <c r="F21" s="133">
        <v>0</v>
      </c>
      <c r="G21" s="133">
        <v>4379088</v>
      </c>
      <c r="H21" s="132">
        <f t="shared" si="0"/>
        <v>6089474</v>
      </c>
      <c r="I21" s="132">
        <f>1710386+4489088</f>
        <v>6199474</v>
      </c>
      <c r="J21" s="31"/>
      <c r="N21" s="1" t="str">
        <f t="shared" si="1"/>
        <v>NG</v>
      </c>
    </row>
    <row r="22" spans="3:14" s="1" customFormat="1" ht="12.25" hidden="1" customHeight="1" x14ac:dyDescent="0.45">
      <c r="C22" s="30"/>
      <c r="D22" s="131"/>
      <c r="E22" s="134"/>
      <c r="F22" s="134"/>
      <c r="G22" s="134"/>
      <c r="H22" s="132"/>
      <c r="I22" s="127"/>
      <c r="J22" s="31"/>
      <c r="N22" s="1" t="str">
        <f t="shared" si="1"/>
        <v>OK</v>
      </c>
    </row>
    <row r="23" spans="3:14" s="1" customFormat="1" ht="12.25" hidden="1" customHeight="1" x14ac:dyDescent="0.45">
      <c r="C23" s="88"/>
      <c r="D23" s="131"/>
      <c r="E23" s="134"/>
      <c r="F23" s="134"/>
      <c r="G23" s="134"/>
      <c r="H23" s="132"/>
      <c r="I23" s="127"/>
      <c r="J23" s="31"/>
      <c r="N23" s="1" t="str">
        <f t="shared" si="1"/>
        <v>OK</v>
      </c>
    </row>
    <row r="24" spans="3:14" s="1" customFormat="1" ht="24" customHeight="1" x14ac:dyDescent="0.45">
      <c r="C24" s="33" t="s">
        <v>8</v>
      </c>
      <c r="D24" s="132">
        <f>SUM(D5:D23)</f>
        <v>2220347275</v>
      </c>
      <c r="E24" s="132">
        <f t="shared" ref="E24:I24" si="4">SUM(E5:E23)</f>
        <v>0</v>
      </c>
      <c r="F24" s="132">
        <f t="shared" si="4"/>
        <v>43000000</v>
      </c>
      <c r="G24" s="132">
        <f t="shared" si="4"/>
        <v>39959588</v>
      </c>
      <c r="H24" s="132">
        <f t="shared" si="4"/>
        <v>2303306863</v>
      </c>
      <c r="I24" s="132">
        <f t="shared" si="4"/>
        <v>1780426759</v>
      </c>
      <c r="J24" s="31"/>
      <c r="N24" s="1" t="str">
        <f t="shared" si="1"/>
        <v>NG</v>
      </c>
    </row>
    <row r="25" spans="3:14" s="1" customFormat="1" ht="4.9000000000000004" customHeight="1" x14ac:dyDescent="0.45">
      <c r="C25" s="34"/>
      <c r="D25" s="135"/>
      <c r="E25" s="135"/>
      <c r="F25" s="135"/>
      <c r="G25" s="135"/>
      <c r="H25" s="135"/>
      <c r="I25" s="135"/>
      <c r="J25" s="35"/>
    </row>
    <row r="26" spans="3:14" ht="6.65" customHeight="1" x14ac:dyDescent="0.45">
      <c r="C26" s="12"/>
      <c r="D26" s="12"/>
      <c r="E26" s="12"/>
      <c r="F26" s="12"/>
      <c r="G26" s="12"/>
      <c r="H26" s="12"/>
      <c r="I26" s="12"/>
    </row>
    <row r="27" spans="3:14" ht="1.9" customHeight="1" x14ac:dyDescent="0.45"/>
  </sheetData>
  <mergeCells count="7">
    <mergeCell ref="I3:I4"/>
    <mergeCell ref="C3:C4"/>
    <mergeCell ref="D3:D4"/>
    <mergeCell ref="E3:E4"/>
    <mergeCell ref="F3:F4"/>
    <mergeCell ref="G3:G4"/>
    <mergeCell ref="H3:H4"/>
  </mergeCells>
  <phoneticPr fontId="3"/>
  <printOptions horizontalCentered="1"/>
  <pageMargins left="0.19685039370078741" right="0.19685039370078741" top="0.39370078740157483" bottom="0.15748031496062992"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L27"/>
  <sheetViews>
    <sheetView view="pageBreakPreview" zoomScaleNormal="100" zoomScaleSheetLayoutView="100" workbookViewId="0">
      <selection activeCell="H22" sqref="H22"/>
    </sheetView>
  </sheetViews>
  <sheetFormatPr defaultRowHeight="13.25" x14ac:dyDescent="0.45"/>
  <cols>
    <col min="1" max="1" width="3.2265625" customWidth="1"/>
    <col min="2" max="2" width="0.86328125" customWidth="1"/>
    <col min="3" max="3" width="19.6328125" customWidth="1"/>
    <col min="4" max="8" width="14.6328125" customWidth="1"/>
    <col min="9" max="9" width="0.86328125" customWidth="1"/>
    <col min="10" max="10" width="13.1328125" customWidth="1"/>
  </cols>
  <sheetData>
    <row r="1" spans="3:12" ht="27" customHeight="1" x14ac:dyDescent="0.45"/>
    <row r="2" spans="3:12" ht="19.5" customHeight="1" x14ac:dyDescent="0.45">
      <c r="C2" s="36" t="s">
        <v>87</v>
      </c>
      <c r="D2" s="37"/>
      <c r="E2" s="37"/>
      <c r="F2" s="37"/>
      <c r="G2" s="37"/>
      <c r="H2" s="37" t="s">
        <v>187</v>
      </c>
      <c r="I2" s="2"/>
      <c r="J2" s="2"/>
      <c r="K2" s="2"/>
      <c r="L2" s="2"/>
    </row>
    <row r="3" spans="3:12" s="1" customFormat="1" ht="21" customHeight="1" x14ac:dyDescent="0.45">
      <c r="C3" s="216" t="s">
        <v>72</v>
      </c>
      <c r="D3" s="218" t="s">
        <v>4</v>
      </c>
      <c r="E3" s="219"/>
      <c r="F3" s="218" t="s">
        <v>6</v>
      </c>
      <c r="G3" s="219"/>
      <c r="H3" s="216" t="s">
        <v>73</v>
      </c>
    </row>
    <row r="4" spans="3:12" s="1" customFormat="1" ht="21.95" customHeight="1" x14ac:dyDescent="0.45">
      <c r="C4" s="217"/>
      <c r="D4" s="38" t="s">
        <v>74</v>
      </c>
      <c r="E4" s="38" t="s">
        <v>75</v>
      </c>
      <c r="F4" s="38" t="s">
        <v>74</v>
      </c>
      <c r="G4" s="38" t="s">
        <v>75</v>
      </c>
      <c r="H4" s="217"/>
    </row>
    <row r="5" spans="3:12" s="1" customFormat="1" ht="20.149999999999999" customHeight="1" x14ac:dyDescent="0.45">
      <c r="C5" s="39" t="s">
        <v>76</v>
      </c>
      <c r="D5" s="125"/>
      <c r="E5" s="125"/>
      <c r="F5" s="125"/>
      <c r="G5" s="125"/>
      <c r="H5" s="126"/>
    </row>
    <row r="6" spans="3:12" s="1" customFormat="1" ht="20.149999999999999" customHeight="1" x14ac:dyDescent="0.45">
      <c r="C6" s="39" t="s">
        <v>77</v>
      </c>
      <c r="D6" s="125"/>
      <c r="E6" s="125"/>
      <c r="F6" s="125"/>
      <c r="G6" s="125"/>
      <c r="H6" s="126"/>
    </row>
    <row r="7" spans="3:12" s="1" customFormat="1" ht="20.149999999999999" customHeight="1" x14ac:dyDescent="0.45">
      <c r="C7" s="39" t="s">
        <v>88</v>
      </c>
      <c r="D7" s="125"/>
      <c r="E7" s="125"/>
      <c r="F7" s="125"/>
      <c r="G7" s="125"/>
      <c r="H7" s="126"/>
    </row>
    <row r="8" spans="3:12" s="1" customFormat="1" ht="20.149999999999999" customHeight="1" x14ac:dyDescent="0.45">
      <c r="C8" s="32" t="s">
        <v>78</v>
      </c>
      <c r="D8" s="127"/>
      <c r="E8" s="127"/>
      <c r="F8" s="127"/>
      <c r="G8" s="127"/>
      <c r="H8" s="127"/>
    </row>
    <row r="9" spans="3:12" s="1" customFormat="1" ht="20.149999999999999" customHeight="1" x14ac:dyDescent="0.45">
      <c r="C9" s="32" t="s">
        <v>79</v>
      </c>
      <c r="D9" s="127"/>
      <c r="E9" s="127"/>
      <c r="F9" s="127"/>
      <c r="G9" s="127"/>
      <c r="H9" s="127"/>
    </row>
    <row r="10" spans="3:12" s="1" customFormat="1" ht="20.149999999999999" customHeight="1" x14ac:dyDescent="0.45">
      <c r="C10" s="32" t="s">
        <v>88</v>
      </c>
      <c r="D10" s="127"/>
      <c r="E10" s="127"/>
      <c r="F10" s="127"/>
      <c r="G10" s="127"/>
      <c r="H10" s="127"/>
    </row>
    <row r="11" spans="3:12" s="1" customFormat="1" ht="20.149999999999999" customHeight="1" x14ac:dyDescent="0.45">
      <c r="C11" s="32" t="s">
        <v>80</v>
      </c>
      <c r="D11" s="127"/>
      <c r="E11" s="127"/>
      <c r="F11" s="127"/>
      <c r="G11" s="127"/>
      <c r="H11" s="127"/>
    </row>
    <row r="12" spans="3:12" s="1" customFormat="1" ht="20.149999999999999" customHeight="1" x14ac:dyDescent="0.45">
      <c r="C12" s="32" t="s">
        <v>81</v>
      </c>
      <c r="D12" s="127"/>
      <c r="E12" s="127"/>
      <c r="F12" s="127"/>
      <c r="G12" s="127"/>
      <c r="H12" s="127"/>
    </row>
    <row r="13" spans="3:12" s="1" customFormat="1" ht="20.149999999999999" customHeight="1" x14ac:dyDescent="0.45">
      <c r="C13" s="32" t="s">
        <v>88</v>
      </c>
      <c r="D13" s="127"/>
      <c r="E13" s="127"/>
      <c r="F13" s="127"/>
      <c r="G13" s="127"/>
      <c r="H13" s="127"/>
    </row>
    <row r="14" spans="3:12" s="1" customFormat="1" ht="20.149999999999999" customHeight="1" x14ac:dyDescent="0.45">
      <c r="C14" s="32" t="s">
        <v>82</v>
      </c>
      <c r="D14" s="127"/>
      <c r="E14" s="127"/>
      <c r="F14" s="127"/>
      <c r="G14" s="127"/>
      <c r="H14" s="127"/>
    </row>
    <row r="15" spans="3:12" s="1" customFormat="1" ht="20.149999999999999" customHeight="1" x14ac:dyDescent="0.45">
      <c r="C15" s="32" t="s">
        <v>83</v>
      </c>
      <c r="D15" s="127"/>
      <c r="E15" s="127"/>
      <c r="F15" s="127"/>
      <c r="G15" s="127"/>
      <c r="H15" s="127"/>
    </row>
    <row r="16" spans="3:12" s="1" customFormat="1" ht="20.149999999999999" customHeight="1" x14ac:dyDescent="0.45">
      <c r="C16" s="32" t="s">
        <v>88</v>
      </c>
      <c r="D16" s="127"/>
      <c r="E16" s="127"/>
      <c r="F16" s="127"/>
      <c r="G16" s="127"/>
      <c r="H16" s="127"/>
    </row>
    <row r="17" spans="3:12" s="1" customFormat="1" ht="20.149999999999999" customHeight="1" x14ac:dyDescent="0.45">
      <c r="C17" s="32" t="s">
        <v>84</v>
      </c>
      <c r="D17" s="127"/>
      <c r="E17" s="127"/>
      <c r="F17" s="127"/>
      <c r="G17" s="127"/>
      <c r="H17" s="127"/>
    </row>
    <row r="18" spans="3:12" s="1" customFormat="1" ht="20.149999999999999" customHeight="1" x14ac:dyDescent="0.45">
      <c r="C18" s="32" t="s">
        <v>85</v>
      </c>
      <c r="D18" s="127"/>
      <c r="E18" s="127"/>
      <c r="F18" s="127"/>
      <c r="G18" s="127"/>
      <c r="H18" s="127"/>
    </row>
    <row r="19" spans="3:12" s="1" customFormat="1" ht="20.149999999999999" customHeight="1" x14ac:dyDescent="0.45">
      <c r="C19" s="32" t="s">
        <v>88</v>
      </c>
      <c r="D19" s="127"/>
      <c r="E19" s="127"/>
      <c r="F19" s="127"/>
      <c r="G19" s="127"/>
      <c r="H19" s="127"/>
    </row>
    <row r="20" spans="3:12" s="1" customFormat="1" ht="20.149999999999999" customHeight="1" x14ac:dyDescent="0.45">
      <c r="C20" s="32" t="s">
        <v>86</v>
      </c>
      <c r="D20" s="127"/>
      <c r="E20" s="127"/>
      <c r="F20" s="127"/>
      <c r="G20" s="127"/>
      <c r="H20" s="127"/>
    </row>
    <row r="21" spans="3:12" s="1" customFormat="1" ht="20.149999999999999" customHeight="1" x14ac:dyDescent="0.45">
      <c r="C21" s="150" t="s">
        <v>251</v>
      </c>
      <c r="D21" s="127">
        <f>810000000</f>
        <v>810000000</v>
      </c>
      <c r="E21" s="127">
        <v>0</v>
      </c>
      <c r="F21" s="127">
        <v>30000000</v>
      </c>
      <c r="G21" s="127">
        <v>0</v>
      </c>
      <c r="H21" s="127">
        <v>840000000</v>
      </c>
    </row>
    <row r="22" spans="3:12" s="1" customFormat="1" ht="20.149999999999999" customHeight="1" x14ac:dyDescent="0.45">
      <c r="C22" s="91"/>
      <c r="D22" s="127"/>
      <c r="E22" s="127"/>
      <c r="F22" s="127"/>
      <c r="G22" s="127"/>
      <c r="H22" s="127"/>
    </row>
    <row r="23" spans="3:12" s="1" customFormat="1" ht="20.149999999999999" customHeight="1" x14ac:dyDescent="0.45">
      <c r="C23" s="32"/>
      <c r="D23" s="127"/>
      <c r="E23" s="127"/>
      <c r="F23" s="127"/>
      <c r="G23" s="127"/>
      <c r="H23" s="127"/>
    </row>
    <row r="24" spans="3:12" s="1" customFormat="1" ht="20.149999999999999" customHeight="1" x14ac:dyDescent="0.45">
      <c r="C24" s="26" t="s">
        <v>8</v>
      </c>
      <c r="D24" s="127">
        <f t="shared" ref="D24:I24" si="0">SUM(D5:D23)</f>
        <v>810000000</v>
      </c>
      <c r="E24" s="127">
        <f t="shared" si="0"/>
        <v>0</v>
      </c>
      <c r="F24" s="127">
        <f t="shared" si="0"/>
        <v>30000000</v>
      </c>
      <c r="G24" s="127">
        <f t="shared" si="0"/>
        <v>0</v>
      </c>
      <c r="H24" s="127">
        <f t="shared" si="0"/>
        <v>840000000</v>
      </c>
      <c r="I24" s="92">
        <f t="shared" si="0"/>
        <v>0</v>
      </c>
    </row>
    <row r="25" spans="3:12" ht="3.75" customHeight="1" x14ac:dyDescent="0.45">
      <c r="C25" s="41"/>
      <c r="D25" s="42"/>
      <c r="E25" s="42"/>
      <c r="F25" s="42"/>
      <c r="G25" s="42"/>
      <c r="H25" s="42"/>
      <c r="I25" s="43"/>
      <c r="J25" s="43"/>
      <c r="K25" s="43"/>
      <c r="L25" s="5"/>
    </row>
    <row r="26" spans="3:12" x14ac:dyDescent="0.45">
      <c r="D26" s="43"/>
      <c r="E26" s="43"/>
      <c r="F26" s="43"/>
      <c r="G26" s="43"/>
      <c r="H26" s="43"/>
      <c r="I26" s="43"/>
      <c r="J26" s="43"/>
    </row>
    <row r="27" spans="3:12" x14ac:dyDescent="0.45">
      <c r="D27" s="12"/>
      <c r="E27" s="12"/>
      <c r="F27" s="12"/>
      <c r="G27" s="12"/>
      <c r="H27" s="12"/>
      <c r="I27" s="12"/>
      <c r="J27" s="12"/>
    </row>
  </sheetData>
  <mergeCells count="4">
    <mergeCell ref="C3:C4"/>
    <mergeCell ref="D3:E3"/>
    <mergeCell ref="F3:G3"/>
    <mergeCell ref="H3:H4"/>
  </mergeCells>
  <phoneticPr fontId="3"/>
  <printOptions horizontalCentered="1"/>
  <pageMargins left="0.11811023622047245" right="0.11811023622047245" top="0" bottom="0" header="0.31496062992125984" footer="0.31496062992125984"/>
  <pageSetup paperSize="9" scale="1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7"/>
  <sheetViews>
    <sheetView view="pageBreakPreview" zoomScaleNormal="80" zoomScaleSheetLayoutView="100" workbookViewId="0">
      <selection activeCell="G19" sqref="G19:H20"/>
    </sheetView>
  </sheetViews>
  <sheetFormatPr defaultRowHeight="13.25" x14ac:dyDescent="0.45"/>
  <cols>
    <col min="1" max="1" width="1" customWidth="1"/>
    <col min="2" max="2" width="19.1328125" customWidth="1"/>
    <col min="3" max="4" width="18.6328125" customWidth="1"/>
    <col min="5" max="5" width="3.5" customWidth="1"/>
    <col min="6" max="6" width="20.90625" bestFit="1" customWidth="1"/>
    <col min="7" max="8" width="18.6328125" customWidth="1"/>
    <col min="9" max="9" width="11.36328125" style="177" customWidth="1"/>
  </cols>
  <sheetData>
    <row r="1" spans="2:10" ht="12.75" customHeight="1" x14ac:dyDescent="0.45"/>
    <row r="2" spans="2:10" ht="19.5" customHeight="1" x14ac:dyDescent="0.45">
      <c r="B2" t="s">
        <v>89</v>
      </c>
      <c r="C2" s="2"/>
      <c r="D2" s="6" t="s">
        <v>187</v>
      </c>
      <c r="E2" s="2"/>
      <c r="F2" s="43" t="s">
        <v>90</v>
      </c>
      <c r="G2" s="2"/>
      <c r="H2" s="6" t="s">
        <v>187</v>
      </c>
    </row>
    <row r="3" spans="2:10" s="1" customFormat="1" ht="30" customHeight="1" x14ac:dyDescent="0.45">
      <c r="B3" s="40" t="s">
        <v>72</v>
      </c>
      <c r="C3" s="40" t="s">
        <v>91</v>
      </c>
      <c r="D3" s="40" t="s">
        <v>92</v>
      </c>
      <c r="E3" s="44"/>
      <c r="F3" s="40" t="s">
        <v>72</v>
      </c>
      <c r="G3" s="40" t="s">
        <v>91</v>
      </c>
      <c r="H3" s="40" t="s">
        <v>92</v>
      </c>
      <c r="I3" s="178"/>
    </row>
    <row r="4" spans="2:10" s="1" customFormat="1" ht="18" customHeight="1" x14ac:dyDescent="0.45">
      <c r="B4" s="45" t="s">
        <v>93</v>
      </c>
      <c r="C4" s="136"/>
      <c r="D4" s="136"/>
      <c r="E4" s="137"/>
      <c r="F4" s="136" t="s">
        <v>93</v>
      </c>
      <c r="G4" s="136"/>
      <c r="H4" s="136"/>
      <c r="I4" s="178"/>
    </row>
    <row r="5" spans="2:10" s="1" customFormat="1" ht="18" customHeight="1" x14ac:dyDescent="0.45">
      <c r="B5" s="46" t="s">
        <v>94</v>
      </c>
      <c r="C5" s="138">
        <f>SUBTOTAL(9,C6:C7)</f>
        <v>0</v>
      </c>
      <c r="D5" s="138">
        <f>SUBTOTAL(9,D6:D7)</f>
        <v>0</v>
      </c>
      <c r="E5" s="137"/>
      <c r="F5" s="138" t="s">
        <v>94</v>
      </c>
      <c r="G5" s="138">
        <f>SUBTOTAL(9,G6:G7)</f>
        <v>0</v>
      </c>
      <c r="H5" s="138">
        <f>SUBTOTAL(9,H6:H7)</f>
        <v>0</v>
      </c>
      <c r="I5" s="178"/>
    </row>
    <row r="6" spans="2:10" s="1" customFormat="1" ht="18" customHeight="1" x14ac:dyDescent="0.45">
      <c r="B6" s="32" t="s">
        <v>95</v>
      </c>
      <c r="C6" s="139"/>
      <c r="D6" s="139"/>
      <c r="E6" s="137"/>
      <c r="F6" s="139" t="s">
        <v>95</v>
      </c>
      <c r="G6" s="139"/>
      <c r="H6" s="139"/>
      <c r="I6" s="178"/>
    </row>
    <row r="7" spans="2:10" s="1" customFormat="1" ht="18" customHeight="1" x14ac:dyDescent="0.45">
      <c r="B7" s="32" t="s">
        <v>96</v>
      </c>
      <c r="C7" s="139"/>
      <c r="D7" s="139"/>
      <c r="E7" s="137"/>
      <c r="F7" s="139" t="s">
        <v>96</v>
      </c>
      <c r="G7" s="139"/>
      <c r="H7" s="139"/>
      <c r="I7" s="178"/>
    </row>
    <row r="8" spans="2:10" s="1" customFormat="1" ht="18" customHeight="1" x14ac:dyDescent="0.45">
      <c r="B8" s="30" t="s">
        <v>86</v>
      </c>
      <c r="C8" s="139">
        <f>SUBTOTAL(9,C9:C10)</f>
        <v>0</v>
      </c>
      <c r="D8" s="139">
        <f>SUBTOTAL(9,D9:D10)</f>
        <v>0</v>
      </c>
      <c r="E8" s="137"/>
      <c r="F8" s="140" t="s">
        <v>86</v>
      </c>
      <c r="G8" s="139">
        <f>SUBTOTAL(9,G9:G10)</f>
        <v>0</v>
      </c>
      <c r="H8" s="139">
        <f>SUBTOTAL(9,H9:H10)</f>
        <v>0</v>
      </c>
      <c r="I8" s="178"/>
    </row>
    <row r="9" spans="2:10" s="1" customFormat="1" ht="18" customHeight="1" x14ac:dyDescent="0.45">
      <c r="B9" s="91"/>
      <c r="C9" s="139"/>
      <c r="D9" s="139"/>
      <c r="E9" s="137"/>
      <c r="F9" s="141"/>
      <c r="G9" s="139"/>
      <c r="H9" s="139"/>
      <c r="I9" s="178"/>
    </row>
    <row r="10" spans="2:10" s="1" customFormat="1" ht="18" customHeight="1" x14ac:dyDescent="0.45">
      <c r="B10" s="32"/>
      <c r="C10" s="139"/>
      <c r="D10" s="139"/>
      <c r="E10" s="137"/>
      <c r="F10" s="139"/>
      <c r="G10" s="139"/>
      <c r="H10" s="139"/>
      <c r="I10" s="178"/>
    </row>
    <row r="11" spans="2:10" s="1" customFormat="1" ht="18" customHeight="1" thickBot="1" x14ac:dyDescent="0.6">
      <c r="B11" s="47" t="s">
        <v>97</v>
      </c>
      <c r="C11" s="142">
        <f>SUBTOTAL(9,C5:C10)</f>
        <v>0</v>
      </c>
      <c r="D11" s="142">
        <f>SUBTOTAL(9,D5:D10)</f>
        <v>0</v>
      </c>
      <c r="E11" s="137"/>
      <c r="F11" s="143" t="s">
        <v>97</v>
      </c>
      <c r="G11" s="142">
        <f>SUBTOTAL(9,G5:G10)</f>
        <v>0</v>
      </c>
      <c r="H11" s="142">
        <f>SUBTOTAL(9,H5:H10)</f>
        <v>0</v>
      </c>
      <c r="I11" s="178"/>
    </row>
    <row r="12" spans="2:10" s="1" customFormat="1" ht="18" customHeight="1" thickTop="1" x14ac:dyDescent="0.45">
      <c r="B12" s="48" t="s">
        <v>98</v>
      </c>
      <c r="C12" s="144"/>
      <c r="D12" s="144"/>
      <c r="E12" s="137"/>
      <c r="F12" s="144" t="s">
        <v>98</v>
      </c>
      <c r="G12" s="144"/>
      <c r="H12" s="144"/>
      <c r="I12" s="178"/>
    </row>
    <row r="13" spans="2:10" s="1" customFormat="1" ht="18" customHeight="1" x14ac:dyDescent="0.45">
      <c r="B13" s="48" t="s">
        <v>99</v>
      </c>
      <c r="C13" s="145">
        <f>SUBTOTAL(9,C14:C17)</f>
        <v>48661310</v>
      </c>
      <c r="D13" s="147">
        <f>SUBTOTAL(9,D14:D17)</f>
        <v>3017001</v>
      </c>
      <c r="E13" s="137"/>
      <c r="F13" s="144" t="s">
        <v>99</v>
      </c>
      <c r="G13" s="145">
        <f>SUBTOTAL(9,G14:G17)</f>
        <v>9912452</v>
      </c>
      <c r="H13" s="145">
        <f>SUBTOTAL(9,H14:H17)</f>
        <v>614572</v>
      </c>
      <c r="I13" s="178"/>
    </row>
    <row r="14" spans="2:10" s="1" customFormat="1" ht="18" customHeight="1" x14ac:dyDescent="0.45">
      <c r="B14" s="91" t="s">
        <v>232</v>
      </c>
      <c r="C14" s="127">
        <v>14223959</v>
      </c>
      <c r="D14" s="127">
        <v>881885</v>
      </c>
      <c r="E14" s="137"/>
      <c r="F14" s="141" t="s">
        <v>232</v>
      </c>
      <c r="G14" s="127">
        <v>2823300</v>
      </c>
      <c r="H14" s="127">
        <v>175045</v>
      </c>
      <c r="I14" s="178"/>
      <c r="J14" s="176"/>
    </row>
    <row r="15" spans="2:10" s="1" customFormat="1" ht="18" customHeight="1" x14ac:dyDescent="0.45">
      <c r="B15" s="91" t="s">
        <v>233</v>
      </c>
      <c r="C15" s="127">
        <v>994664</v>
      </c>
      <c r="D15" s="127">
        <v>61669</v>
      </c>
      <c r="E15" s="137"/>
      <c r="F15" s="141" t="s">
        <v>233</v>
      </c>
      <c r="G15" s="127">
        <v>52700</v>
      </c>
      <c r="H15" s="127">
        <v>3267</v>
      </c>
      <c r="I15" s="178"/>
    </row>
    <row r="16" spans="2:10" s="1" customFormat="1" ht="18" customHeight="1" x14ac:dyDescent="0.45">
      <c r="B16" s="91" t="s">
        <v>234</v>
      </c>
      <c r="C16" s="127">
        <v>29988677</v>
      </c>
      <c r="D16" s="127">
        <v>1859298</v>
      </c>
      <c r="E16" s="137"/>
      <c r="F16" s="141" t="s">
        <v>234</v>
      </c>
      <c r="G16" s="127">
        <v>6439152</v>
      </c>
      <c r="H16" s="127">
        <v>399227</v>
      </c>
      <c r="I16" s="178"/>
    </row>
    <row r="17" spans="2:9" s="1" customFormat="1" ht="18" customHeight="1" x14ac:dyDescent="0.45">
      <c r="B17" s="91" t="s">
        <v>235</v>
      </c>
      <c r="C17" s="145">
        <v>3454010</v>
      </c>
      <c r="D17" s="127">
        <v>214149</v>
      </c>
      <c r="E17" s="137"/>
      <c r="F17" s="141" t="s">
        <v>235</v>
      </c>
      <c r="G17" s="145">
        <v>597300</v>
      </c>
      <c r="H17" s="127">
        <v>37033</v>
      </c>
      <c r="I17" s="178"/>
    </row>
    <row r="18" spans="2:9" s="1" customFormat="1" ht="18" customHeight="1" x14ac:dyDescent="0.45">
      <c r="B18" s="32" t="s">
        <v>100</v>
      </c>
      <c r="C18" s="127">
        <f>SUBTOTAL(9,C19:C22)</f>
        <v>1459020</v>
      </c>
      <c r="D18" s="127">
        <f>SUBTOTAL(9,D19:D22)</f>
        <v>90459</v>
      </c>
      <c r="E18" s="137"/>
      <c r="F18" s="139" t="s">
        <v>100</v>
      </c>
      <c r="G18" s="127">
        <f>SUBTOTAL(9,G19:G22)</f>
        <v>659400</v>
      </c>
      <c r="H18" s="127">
        <f>SUBTOTAL(9,H19:H22)</f>
        <v>40883</v>
      </c>
      <c r="I18" s="178"/>
    </row>
    <row r="19" spans="2:9" s="1" customFormat="1" ht="18" customHeight="1" x14ac:dyDescent="0.45">
      <c r="B19" s="91" t="s">
        <v>236</v>
      </c>
      <c r="C19" s="127">
        <v>342400</v>
      </c>
      <c r="D19" s="127">
        <v>21229</v>
      </c>
      <c r="E19" s="137"/>
      <c r="F19" s="141" t="s">
        <v>236</v>
      </c>
      <c r="G19" s="127">
        <v>0</v>
      </c>
      <c r="H19" s="127">
        <v>0</v>
      </c>
      <c r="I19" s="178"/>
    </row>
    <row r="20" spans="2:9" s="1" customFormat="1" ht="18" customHeight="1" x14ac:dyDescent="0.45">
      <c r="B20" s="91" t="s">
        <v>237</v>
      </c>
      <c r="C20" s="127">
        <v>1116620</v>
      </c>
      <c r="D20" s="127">
        <v>69230</v>
      </c>
      <c r="E20" s="137"/>
      <c r="F20" s="141" t="s">
        <v>237</v>
      </c>
      <c r="G20" s="127">
        <v>659400</v>
      </c>
      <c r="H20" s="127">
        <v>40883</v>
      </c>
      <c r="I20" s="178"/>
    </row>
    <row r="21" spans="2:9" s="1" customFormat="1" ht="18" customHeight="1" x14ac:dyDescent="0.45">
      <c r="B21" s="91" t="s">
        <v>238</v>
      </c>
      <c r="C21" s="127">
        <v>0</v>
      </c>
      <c r="D21" s="127">
        <v>0</v>
      </c>
      <c r="E21" s="137"/>
      <c r="F21" s="141" t="s">
        <v>238</v>
      </c>
      <c r="G21" s="127">
        <v>0</v>
      </c>
      <c r="H21" s="127">
        <v>0</v>
      </c>
      <c r="I21" s="178"/>
    </row>
    <row r="22" spans="2:9" s="1" customFormat="1" ht="18" customHeight="1" x14ac:dyDescent="0.45">
      <c r="B22" s="91" t="s">
        <v>239</v>
      </c>
      <c r="C22" s="127">
        <v>0</v>
      </c>
      <c r="D22" s="127">
        <v>0</v>
      </c>
      <c r="E22" s="137"/>
      <c r="F22" s="141" t="s">
        <v>239</v>
      </c>
      <c r="G22" s="127">
        <v>0</v>
      </c>
      <c r="H22" s="127">
        <v>0</v>
      </c>
      <c r="I22" s="178"/>
    </row>
    <row r="23" spans="2:9" s="1" customFormat="1" ht="18" customHeight="1" thickBot="1" x14ac:dyDescent="0.6">
      <c r="B23" s="47" t="s">
        <v>97</v>
      </c>
      <c r="C23" s="146">
        <f>SUBTOTAL(9,C13:C22)</f>
        <v>50120330</v>
      </c>
      <c r="D23" s="146">
        <f>SUBTOTAL(9,D13:D22)</f>
        <v>3107460</v>
      </c>
      <c r="E23" s="137"/>
      <c r="F23" s="143" t="s">
        <v>97</v>
      </c>
      <c r="G23" s="142">
        <f>SUBTOTAL(9,G13:G22)</f>
        <v>10571852</v>
      </c>
      <c r="H23" s="142">
        <f>SUBTOTAL(9,H13:H22)</f>
        <v>655455</v>
      </c>
      <c r="I23" s="178"/>
    </row>
    <row r="24" spans="2:9" s="1" customFormat="1" ht="18" customHeight="1" thickTop="1" x14ac:dyDescent="0.45">
      <c r="B24" s="28" t="s">
        <v>8</v>
      </c>
      <c r="C24" s="147">
        <f>SUM(C23)</f>
        <v>50120330</v>
      </c>
      <c r="D24" s="148">
        <f>SUM(D23)</f>
        <v>3107460</v>
      </c>
      <c r="E24" s="137"/>
      <c r="F24" s="149" t="s">
        <v>8</v>
      </c>
      <c r="G24" s="138">
        <f>SUM(G23)</f>
        <v>10571852</v>
      </c>
      <c r="H24" s="138">
        <f>SUM(H23)</f>
        <v>655455</v>
      </c>
      <c r="I24" s="178"/>
    </row>
    <row r="25" spans="2:9" ht="6.75" customHeight="1" x14ac:dyDescent="0.45">
      <c r="B25" s="41"/>
      <c r="C25" s="42"/>
      <c r="D25" s="42"/>
      <c r="E25" s="43"/>
      <c r="F25" s="43"/>
      <c r="G25" s="43"/>
      <c r="H25" s="5"/>
    </row>
    <row r="26" spans="2:9" ht="18.75" customHeight="1" x14ac:dyDescent="0.45">
      <c r="C26" s="101"/>
      <c r="D26" s="152"/>
      <c r="E26" s="43"/>
      <c r="F26" s="43"/>
      <c r="G26" s="43"/>
      <c r="H26" s="100"/>
    </row>
    <row r="27" spans="2:9" x14ac:dyDescent="0.45">
      <c r="C27" s="12"/>
      <c r="D27" s="12"/>
      <c r="E27" s="12"/>
      <c r="F27" s="12"/>
    </row>
  </sheetData>
  <phoneticPr fontId="3"/>
  <pageMargins left="0.59055118110236227" right="0.11811023622047245" top="0.59055118110236227" bottom="0.59055118110236227" header="0.31496062992125984" footer="0.31496062992125984"/>
  <pageSetup paperSize="9" scale="11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2"/>
  <sheetViews>
    <sheetView view="pageBreakPreview" topLeftCell="B1" zoomScale="110" zoomScaleNormal="100" zoomScaleSheetLayoutView="110" workbookViewId="0">
      <selection activeCell="C18" sqref="C18"/>
    </sheetView>
  </sheetViews>
  <sheetFormatPr defaultRowHeight="13.25" x14ac:dyDescent="0.45"/>
  <cols>
    <col min="1" max="1" width="4.36328125" customWidth="1"/>
    <col min="2" max="2" width="12" customWidth="1"/>
    <col min="3" max="3" width="11.5" customWidth="1"/>
    <col min="4" max="4" width="11.6328125" customWidth="1"/>
    <col min="5" max="9" width="8.6328125" customWidth="1"/>
    <col min="10" max="11" width="9.1328125" customWidth="1"/>
    <col min="12" max="12" width="8.6328125" customWidth="1"/>
    <col min="13" max="13" width="0.6328125" customWidth="1"/>
    <col min="14" max="14" width="5.36328125" customWidth="1"/>
    <col min="15" max="15" width="5.86328125" customWidth="1"/>
  </cols>
  <sheetData>
    <row r="1" spans="2:15" ht="16.5" customHeight="1" x14ac:dyDescent="0.45"/>
    <row r="2" spans="2:15" x14ac:dyDescent="0.45">
      <c r="B2" s="49" t="s">
        <v>101</v>
      </c>
    </row>
    <row r="3" spans="2:15" x14ac:dyDescent="0.35">
      <c r="B3" s="49" t="s">
        <v>102</v>
      </c>
      <c r="C3" s="50"/>
      <c r="D3" s="51"/>
      <c r="E3" s="51"/>
      <c r="F3" s="51"/>
      <c r="G3" s="51"/>
      <c r="H3" s="51"/>
      <c r="I3" s="51"/>
      <c r="J3" s="51"/>
      <c r="K3" s="51"/>
      <c r="L3" s="52" t="s">
        <v>187</v>
      </c>
    </row>
    <row r="4" spans="2:15" ht="15.95" customHeight="1" x14ac:dyDescent="0.45">
      <c r="B4" s="222" t="s">
        <v>68</v>
      </c>
      <c r="C4" s="220" t="s">
        <v>103</v>
      </c>
      <c r="D4" s="53"/>
      <c r="E4" s="225" t="s">
        <v>104</v>
      </c>
      <c r="F4" s="222" t="s">
        <v>105</v>
      </c>
      <c r="G4" s="222" t="s">
        <v>106</v>
      </c>
      <c r="H4" s="222" t="s">
        <v>107</v>
      </c>
      <c r="I4" s="220" t="s">
        <v>108</v>
      </c>
      <c r="J4" s="54"/>
      <c r="K4" s="55"/>
      <c r="L4" s="222" t="s">
        <v>109</v>
      </c>
    </row>
    <row r="5" spans="2:15" ht="15.95" customHeight="1" x14ac:dyDescent="0.45">
      <c r="B5" s="224"/>
      <c r="C5" s="223"/>
      <c r="D5" s="56" t="s">
        <v>110</v>
      </c>
      <c r="E5" s="226"/>
      <c r="F5" s="223"/>
      <c r="G5" s="223"/>
      <c r="H5" s="223"/>
      <c r="I5" s="221"/>
      <c r="J5" s="57" t="s">
        <v>111</v>
      </c>
      <c r="K5" s="57" t="s">
        <v>112</v>
      </c>
      <c r="L5" s="223"/>
    </row>
    <row r="6" spans="2:15" ht="24.95" customHeight="1" x14ac:dyDescent="0.45">
      <c r="B6" s="58" t="s">
        <v>113</v>
      </c>
      <c r="C6" s="83"/>
      <c r="D6" s="84"/>
      <c r="E6" s="85"/>
      <c r="F6" s="96"/>
      <c r="G6" s="96"/>
      <c r="H6" s="96"/>
      <c r="I6" s="96"/>
      <c r="J6" s="96"/>
      <c r="K6" s="96"/>
      <c r="L6" s="96"/>
    </row>
    <row r="7" spans="2:15" ht="24.95" customHeight="1" x14ac:dyDescent="0.45">
      <c r="B7" s="58" t="s">
        <v>114</v>
      </c>
      <c r="C7" s="113">
        <f>SUM(E7:L7)</f>
        <v>156274785</v>
      </c>
      <c r="D7" s="114">
        <v>37631218</v>
      </c>
      <c r="E7" s="115">
        <v>156274785</v>
      </c>
      <c r="F7" s="116">
        <v>0</v>
      </c>
      <c r="G7" s="116">
        <v>0</v>
      </c>
      <c r="H7" s="116">
        <v>0</v>
      </c>
      <c r="I7" s="116">
        <v>0</v>
      </c>
      <c r="J7" s="116">
        <v>0</v>
      </c>
      <c r="K7" s="116">
        <v>0</v>
      </c>
      <c r="L7" s="116">
        <v>0</v>
      </c>
      <c r="O7" t="str">
        <f>IF(C7=SUM(E7:I7,L7),"OK","NG")</f>
        <v>OK</v>
      </c>
    </row>
    <row r="8" spans="2:15" ht="24.95" customHeight="1" x14ac:dyDescent="0.45">
      <c r="B8" s="58" t="s">
        <v>115</v>
      </c>
      <c r="C8" s="113">
        <f t="shared" ref="C8:C17" si="0">SUM(E8:L8)</f>
        <v>427551647</v>
      </c>
      <c r="D8" s="114">
        <v>10174147</v>
      </c>
      <c r="E8" s="115">
        <v>427551647</v>
      </c>
      <c r="F8" s="116">
        <v>0</v>
      </c>
      <c r="G8" s="116">
        <v>0</v>
      </c>
      <c r="H8" s="116">
        <v>0</v>
      </c>
      <c r="I8" s="116">
        <v>0</v>
      </c>
      <c r="J8" s="116">
        <v>0</v>
      </c>
      <c r="K8" s="116">
        <v>0</v>
      </c>
      <c r="L8" s="116">
        <v>0</v>
      </c>
      <c r="O8" t="str">
        <f t="shared" ref="O8:O16" si="1">IF(C8=SUM(E8:I8,L8),"OK","NG")</f>
        <v>OK</v>
      </c>
    </row>
    <row r="9" spans="2:15" ht="24.95" customHeight="1" x14ac:dyDescent="0.45">
      <c r="B9" s="58" t="s">
        <v>116</v>
      </c>
      <c r="C9" s="113">
        <f t="shared" si="0"/>
        <v>0</v>
      </c>
      <c r="D9" s="114">
        <v>0</v>
      </c>
      <c r="E9" s="115">
        <v>0</v>
      </c>
      <c r="F9" s="116">
        <v>0</v>
      </c>
      <c r="G9" s="116">
        <v>0</v>
      </c>
      <c r="H9" s="116">
        <v>0</v>
      </c>
      <c r="I9" s="116">
        <v>0</v>
      </c>
      <c r="J9" s="116">
        <v>0</v>
      </c>
      <c r="K9" s="116">
        <v>0</v>
      </c>
      <c r="L9" s="116">
        <v>0</v>
      </c>
      <c r="O9" t="str">
        <f t="shared" si="1"/>
        <v>OK</v>
      </c>
    </row>
    <row r="10" spans="2:15" ht="24.95" customHeight="1" x14ac:dyDescent="0.45">
      <c r="B10" s="58" t="s">
        <v>117</v>
      </c>
      <c r="C10" s="113">
        <f t="shared" si="0"/>
        <v>0</v>
      </c>
      <c r="D10" s="114">
        <v>0</v>
      </c>
      <c r="E10" s="115">
        <v>0</v>
      </c>
      <c r="F10" s="116">
        <v>0</v>
      </c>
      <c r="G10" s="116">
        <v>0</v>
      </c>
      <c r="H10" s="116">
        <v>0</v>
      </c>
      <c r="I10" s="116">
        <v>0</v>
      </c>
      <c r="J10" s="116">
        <v>0</v>
      </c>
      <c r="K10" s="116">
        <v>0</v>
      </c>
      <c r="L10" s="116">
        <v>0</v>
      </c>
      <c r="O10" t="str">
        <f t="shared" si="1"/>
        <v>OK</v>
      </c>
    </row>
    <row r="11" spans="2:15" ht="24.95" customHeight="1" x14ac:dyDescent="0.45">
      <c r="B11" s="58" t="s">
        <v>118</v>
      </c>
      <c r="C11" s="113">
        <f t="shared" si="0"/>
        <v>1254300000</v>
      </c>
      <c r="D11" s="114">
        <v>1278017</v>
      </c>
      <c r="E11" s="115">
        <v>0</v>
      </c>
      <c r="F11" s="116">
        <v>1236000000</v>
      </c>
      <c r="G11" s="116">
        <v>0</v>
      </c>
      <c r="H11" s="116">
        <v>18300000</v>
      </c>
      <c r="I11" s="116">
        <v>0</v>
      </c>
      <c r="J11" s="116">
        <v>0</v>
      </c>
      <c r="K11" s="116">
        <v>0</v>
      </c>
      <c r="L11" s="116">
        <v>0</v>
      </c>
      <c r="O11" t="str">
        <f t="shared" si="1"/>
        <v>OK</v>
      </c>
    </row>
    <row r="12" spans="2:15" ht="24.95" customHeight="1" x14ac:dyDescent="0.45">
      <c r="B12" s="58" t="s">
        <v>119</v>
      </c>
      <c r="C12" s="113">
        <f t="shared" si="0"/>
        <v>956078319</v>
      </c>
      <c r="D12" s="114">
        <v>112931216</v>
      </c>
      <c r="E12" s="115">
        <v>915103967</v>
      </c>
      <c r="F12" s="116">
        <v>40974352</v>
      </c>
      <c r="G12" s="116">
        <v>0</v>
      </c>
      <c r="H12" s="116">
        <v>0</v>
      </c>
      <c r="I12" s="116">
        <v>0</v>
      </c>
      <c r="J12" s="116">
        <v>0</v>
      </c>
      <c r="K12" s="116">
        <v>0</v>
      </c>
      <c r="L12" s="116">
        <v>0</v>
      </c>
      <c r="O12" t="str">
        <f>IF(C12=SUM(E12:I12,L12),"OK","NG")</f>
        <v>OK</v>
      </c>
    </row>
    <row r="13" spans="2:15" ht="24.95" customHeight="1" x14ac:dyDescent="0.45">
      <c r="B13" s="58" t="s">
        <v>120</v>
      </c>
      <c r="C13" s="113"/>
      <c r="D13" s="114"/>
      <c r="E13" s="115"/>
      <c r="F13" s="116"/>
      <c r="G13" s="116"/>
      <c r="H13" s="116"/>
      <c r="I13" s="116"/>
      <c r="J13" s="116"/>
      <c r="K13" s="116"/>
      <c r="L13" s="116"/>
      <c r="O13" t="str">
        <f t="shared" si="1"/>
        <v>OK</v>
      </c>
    </row>
    <row r="14" spans="2:15" ht="24.95" customHeight="1" x14ac:dyDescent="0.45">
      <c r="B14" s="58" t="s">
        <v>121</v>
      </c>
      <c r="C14" s="113">
        <f t="shared" si="0"/>
        <v>1027475773</v>
      </c>
      <c r="D14" s="114">
        <v>123996053</v>
      </c>
      <c r="E14" s="115">
        <v>1027475773</v>
      </c>
      <c r="F14" s="116">
        <v>0</v>
      </c>
      <c r="G14" s="116">
        <v>0</v>
      </c>
      <c r="H14" s="116">
        <v>0</v>
      </c>
      <c r="I14" s="116">
        <v>0</v>
      </c>
      <c r="J14" s="116">
        <v>0</v>
      </c>
      <c r="K14" s="116">
        <v>0</v>
      </c>
      <c r="L14" s="116">
        <v>0</v>
      </c>
      <c r="O14" t="str">
        <f t="shared" si="1"/>
        <v>OK</v>
      </c>
    </row>
    <row r="15" spans="2:15" ht="24.95" customHeight="1" x14ac:dyDescent="0.45">
      <c r="B15" s="58" t="s">
        <v>122</v>
      </c>
      <c r="C15" s="113">
        <f t="shared" si="0"/>
        <v>1080453</v>
      </c>
      <c r="D15" s="114">
        <v>725334</v>
      </c>
      <c r="E15" s="115">
        <v>1080453</v>
      </c>
      <c r="F15" s="116">
        <v>0</v>
      </c>
      <c r="G15" s="116">
        <v>0</v>
      </c>
      <c r="H15" s="116">
        <v>0</v>
      </c>
      <c r="I15" s="116">
        <v>0</v>
      </c>
      <c r="J15" s="116">
        <v>0</v>
      </c>
      <c r="K15" s="116">
        <v>0</v>
      </c>
      <c r="L15" s="116">
        <v>0</v>
      </c>
      <c r="O15" t="str">
        <f>IF(C15=SUM(E15:I15,L15),"OK","NG")</f>
        <v>OK</v>
      </c>
    </row>
    <row r="16" spans="2:15" ht="24.95" customHeight="1" x14ac:dyDescent="0.45">
      <c r="B16" s="58" t="s">
        <v>123</v>
      </c>
      <c r="C16" s="113">
        <f t="shared" si="0"/>
        <v>0</v>
      </c>
      <c r="D16" s="114">
        <v>0</v>
      </c>
      <c r="E16" s="115">
        <v>0</v>
      </c>
      <c r="F16" s="116">
        <v>0</v>
      </c>
      <c r="G16" s="116">
        <v>0</v>
      </c>
      <c r="H16" s="116"/>
      <c r="I16" s="116">
        <v>0</v>
      </c>
      <c r="J16" s="116">
        <v>0</v>
      </c>
      <c r="K16" s="116">
        <v>0</v>
      </c>
      <c r="L16" s="116">
        <v>0</v>
      </c>
      <c r="O16" t="str">
        <f t="shared" si="1"/>
        <v>OK</v>
      </c>
    </row>
    <row r="17" spans="2:15" ht="24.95" customHeight="1" x14ac:dyDescent="0.45">
      <c r="B17" s="58" t="s">
        <v>124</v>
      </c>
      <c r="C17" s="113">
        <f t="shared" si="0"/>
        <v>51203387</v>
      </c>
      <c r="D17" s="114">
        <v>2564079</v>
      </c>
      <c r="E17" s="115">
        <v>46687336</v>
      </c>
      <c r="F17" s="116">
        <v>4516051</v>
      </c>
      <c r="G17" s="116">
        <v>0</v>
      </c>
      <c r="H17" s="116">
        <v>0</v>
      </c>
      <c r="I17" s="116">
        <v>0</v>
      </c>
      <c r="J17" s="116">
        <v>0</v>
      </c>
      <c r="K17" s="116">
        <v>0</v>
      </c>
      <c r="L17" s="116">
        <v>0</v>
      </c>
      <c r="O17" t="str">
        <f>IF(C17=SUM(E17:I17,L17),"OK","NG")</f>
        <v>OK</v>
      </c>
    </row>
    <row r="18" spans="2:15" ht="24.95" customHeight="1" x14ac:dyDescent="0.45">
      <c r="B18" s="59" t="s">
        <v>45</v>
      </c>
      <c r="C18" s="117">
        <f>SUM(C6:C17)</f>
        <v>3873964364</v>
      </c>
      <c r="D18" s="118">
        <f>SUM(D6:D17)</f>
        <v>289300064</v>
      </c>
      <c r="E18" s="119">
        <f>SUM(E7:E17)</f>
        <v>2574173961</v>
      </c>
      <c r="F18" s="120">
        <f>SUM(F7:F17)</f>
        <v>1281490403</v>
      </c>
      <c r="G18" s="120">
        <f t="shared" ref="G18:L18" si="2">SUM(G7:G17)</f>
        <v>0</v>
      </c>
      <c r="H18" s="120">
        <f t="shared" si="2"/>
        <v>18300000</v>
      </c>
      <c r="I18" s="120">
        <f t="shared" si="2"/>
        <v>0</v>
      </c>
      <c r="J18" s="120">
        <f t="shared" si="2"/>
        <v>0</v>
      </c>
      <c r="K18" s="120">
        <f t="shared" si="2"/>
        <v>0</v>
      </c>
      <c r="L18" s="120">
        <f t="shared" si="2"/>
        <v>0</v>
      </c>
      <c r="O18" t="str">
        <f>IF(C18=SUM(E18:I18,L18),"OK","NG")</f>
        <v>OK</v>
      </c>
    </row>
    <row r="19" spans="2:15" ht="15" customHeight="1" x14ac:dyDescent="0.45">
      <c r="B19" s="44" t="s">
        <v>188</v>
      </c>
    </row>
    <row r="20" spans="2:15" ht="12" customHeight="1" x14ac:dyDescent="0.45">
      <c r="C20" t="str">
        <f>IF(C18=SUM(C7:C12,C14:C17),"OK","NG")</f>
        <v>OK</v>
      </c>
      <c r="D20" t="str">
        <f>IF(D18=SUM(D7:D12,D14:D17),"OK","NG")</f>
        <v>OK</v>
      </c>
    </row>
    <row r="21" spans="2:15" x14ac:dyDescent="0.45">
      <c r="B21" t="s">
        <v>248</v>
      </c>
      <c r="C21" s="129">
        <f>3661704364+467992553</f>
        <v>4129696917</v>
      </c>
    </row>
    <row r="22" spans="2:15" x14ac:dyDescent="0.45">
      <c r="C22" s="151">
        <f>C18-C21</f>
        <v>-255732553</v>
      </c>
    </row>
  </sheetData>
  <mergeCells count="8">
    <mergeCell ref="I4:I5"/>
    <mergeCell ref="L4:L5"/>
    <mergeCell ref="B4:B5"/>
    <mergeCell ref="C4:C5"/>
    <mergeCell ref="E4:E5"/>
    <mergeCell ref="F4:F5"/>
    <mergeCell ref="G4:G5"/>
    <mergeCell ref="H4:H5"/>
  </mergeCells>
  <phoneticPr fontId="3"/>
  <printOptions horizontalCentered="1"/>
  <pageMargins left="0.11811023622047245" right="0.11811023622047245" top="0.35433070866141736" bottom="0.15748031496062992" header="0.31496062992125984" footer="0.31496062992125984"/>
  <pageSetup paperSize="9" scale="12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view="pageBreakPreview" zoomScale="80" zoomScaleNormal="80" zoomScaleSheetLayoutView="80" workbookViewId="0">
      <selection activeCell="B17" sqref="B17"/>
    </sheetView>
  </sheetViews>
  <sheetFormatPr defaultRowHeight="13.25" x14ac:dyDescent="0.45"/>
  <cols>
    <col min="1" max="1" width="4.36328125" style="60" customWidth="1"/>
    <col min="2" max="2" width="20.6328125" style="60" customWidth="1"/>
    <col min="3" max="3" width="18.36328125" style="60" bestFit="1" customWidth="1"/>
    <col min="4" max="4" width="18.31640625" style="60" bestFit="1" customWidth="1"/>
    <col min="5" max="7" width="15.86328125" style="60" bestFit="1" customWidth="1"/>
    <col min="8" max="8" width="18.36328125" style="60" bestFit="1" customWidth="1"/>
    <col min="9" max="9" width="15.86328125" style="60" bestFit="1" customWidth="1"/>
    <col min="10" max="11" width="14.7265625" style="60" bestFit="1" customWidth="1"/>
    <col min="12" max="12" width="0.86328125" style="60" customWidth="1"/>
    <col min="13" max="13" width="5.2265625" style="60" customWidth="1"/>
  </cols>
  <sheetData>
    <row r="1" spans="2:14" s="60" customFormat="1" ht="46.5" customHeight="1" x14ac:dyDescent="0.45"/>
    <row r="2" spans="2:14" s="60" customFormat="1" ht="19.5" customHeight="1" x14ac:dyDescent="0.45">
      <c r="B2" s="61" t="s">
        <v>125</v>
      </c>
      <c r="C2" s="62"/>
      <c r="D2" s="62"/>
      <c r="E2" s="62"/>
      <c r="F2" s="62"/>
      <c r="G2" s="62"/>
      <c r="H2" s="62"/>
      <c r="I2" s="62"/>
      <c r="J2" s="63" t="s">
        <v>190</v>
      </c>
      <c r="K2" s="62"/>
      <c r="L2" s="62"/>
    </row>
    <row r="3" spans="2:14" s="60" customFormat="1" ht="27" customHeight="1" x14ac:dyDescent="0.45">
      <c r="B3" s="235" t="s">
        <v>103</v>
      </c>
      <c r="C3" s="237" t="s">
        <v>126</v>
      </c>
      <c r="D3" s="239" t="s">
        <v>127</v>
      </c>
      <c r="E3" s="239" t="s">
        <v>128</v>
      </c>
      <c r="F3" s="239" t="s">
        <v>129</v>
      </c>
      <c r="G3" s="239" t="s">
        <v>130</v>
      </c>
      <c r="H3" s="239" t="s">
        <v>131</v>
      </c>
      <c r="I3" s="239" t="s">
        <v>132</v>
      </c>
      <c r="J3" s="239" t="s">
        <v>133</v>
      </c>
      <c r="K3" s="227"/>
    </row>
    <row r="4" spans="2:14" s="60" customFormat="1" ht="18" customHeight="1" x14ac:dyDescent="0.45">
      <c r="B4" s="236"/>
      <c r="C4" s="238"/>
      <c r="D4" s="240"/>
      <c r="E4" s="240"/>
      <c r="F4" s="240"/>
      <c r="G4" s="240"/>
      <c r="H4" s="240"/>
      <c r="I4" s="240"/>
      <c r="J4" s="240"/>
      <c r="K4" s="228"/>
    </row>
    <row r="5" spans="2:14" s="60" customFormat="1" ht="30" customHeight="1" x14ac:dyDescent="0.45">
      <c r="B5" s="122">
        <f>SUM(C5:I5)</f>
        <v>3873964364</v>
      </c>
      <c r="C5" s="123">
        <v>2682237831</v>
      </c>
      <c r="D5" s="121">
        <v>1183844748</v>
      </c>
      <c r="E5" s="121">
        <v>7881785</v>
      </c>
      <c r="F5" s="121">
        <v>0</v>
      </c>
      <c r="G5" s="121">
        <v>0</v>
      </c>
      <c r="H5" s="121">
        <v>0</v>
      </c>
      <c r="I5" s="121">
        <v>0</v>
      </c>
      <c r="J5" s="98"/>
      <c r="K5" s="97"/>
      <c r="N5" s="60" t="str">
        <f>IF(B5=SUM(C5:J5),"OK","NG")</f>
        <v>OK</v>
      </c>
    </row>
    <row r="6" spans="2:14" s="60" customFormat="1" x14ac:dyDescent="0.45"/>
    <row r="7" spans="2:14" s="60" customFormat="1" x14ac:dyDescent="0.45"/>
    <row r="8" spans="2:14" s="60" customFormat="1" ht="19.5" customHeight="1" x14ac:dyDescent="0.45">
      <c r="B8" s="61" t="s">
        <v>134</v>
      </c>
      <c r="C8" s="62"/>
      <c r="D8" s="62"/>
      <c r="E8" s="62"/>
      <c r="F8" s="62"/>
      <c r="G8" s="62"/>
      <c r="H8" s="62"/>
      <c r="I8" s="62"/>
      <c r="J8" s="62"/>
      <c r="K8" s="63" t="s">
        <v>191</v>
      </c>
    </row>
    <row r="9" spans="2:14" s="60" customFormat="1" x14ac:dyDescent="0.45">
      <c r="B9" s="229" t="s">
        <v>103</v>
      </c>
      <c r="C9" s="231" t="s">
        <v>135</v>
      </c>
      <c r="D9" s="233" t="s">
        <v>136</v>
      </c>
      <c r="E9" s="233" t="s">
        <v>137</v>
      </c>
      <c r="F9" s="233" t="s">
        <v>138</v>
      </c>
      <c r="G9" s="233" t="s">
        <v>139</v>
      </c>
      <c r="H9" s="233" t="s">
        <v>140</v>
      </c>
      <c r="I9" s="233" t="s">
        <v>141</v>
      </c>
      <c r="J9" s="233" t="s">
        <v>142</v>
      </c>
      <c r="K9" s="233" t="s">
        <v>143</v>
      </c>
    </row>
    <row r="10" spans="2:14" s="60" customFormat="1" x14ac:dyDescent="0.45">
      <c r="B10" s="230"/>
      <c r="C10" s="232"/>
      <c r="D10" s="234"/>
      <c r="E10" s="234"/>
      <c r="F10" s="234"/>
      <c r="G10" s="234"/>
      <c r="H10" s="234"/>
      <c r="I10" s="234"/>
      <c r="J10" s="234"/>
      <c r="K10" s="234"/>
    </row>
    <row r="11" spans="2:14" s="107" customFormat="1" ht="34.15" customHeight="1" x14ac:dyDescent="0.45">
      <c r="B11" s="122">
        <f>SUM(C11:K11)</f>
        <v>3873964364</v>
      </c>
      <c r="C11" s="123">
        <v>289300064</v>
      </c>
      <c r="D11" s="121">
        <v>289362807</v>
      </c>
      <c r="E11" s="121">
        <v>299569512</v>
      </c>
      <c r="F11" s="121">
        <v>295039123</v>
      </c>
      <c r="G11" s="121">
        <v>297449694</v>
      </c>
      <c r="H11" s="121">
        <v>1069062933</v>
      </c>
      <c r="I11" s="121">
        <v>518961867</v>
      </c>
      <c r="J11" s="121">
        <v>348927675</v>
      </c>
      <c r="K11" s="121">
        <v>466290689</v>
      </c>
      <c r="N11" s="107" t="str">
        <f>IF(B11=SUM(C11:K11),"OK","NG")</f>
        <v>OK</v>
      </c>
    </row>
    <row r="12" spans="2:14" s="60" customFormat="1" x14ac:dyDescent="0.45"/>
    <row r="13" spans="2:14" s="60" customFormat="1" x14ac:dyDescent="0.45"/>
    <row r="14" spans="2:14" s="60" customFormat="1" ht="19.5" customHeight="1" x14ac:dyDescent="0.45">
      <c r="B14" s="61" t="s">
        <v>144</v>
      </c>
      <c r="E14" s="62"/>
      <c r="F14" s="62"/>
      <c r="G14" s="62"/>
      <c r="H14" s="63" t="s">
        <v>190</v>
      </c>
    </row>
    <row r="15" spans="2:14" s="60" customFormat="1" ht="13.15" customHeight="1" x14ac:dyDescent="0.45">
      <c r="B15" s="229" t="s">
        <v>145</v>
      </c>
      <c r="C15" s="241" t="s">
        <v>146</v>
      </c>
      <c r="D15" s="242"/>
      <c r="E15" s="242"/>
      <c r="F15" s="242"/>
      <c r="G15" s="242"/>
      <c r="H15" s="243"/>
    </row>
    <row r="16" spans="2:14" s="60" customFormat="1" ht="20.25" customHeight="1" x14ac:dyDescent="0.45">
      <c r="B16" s="230"/>
      <c r="C16" s="244"/>
      <c r="D16" s="245"/>
      <c r="E16" s="245"/>
      <c r="F16" s="245"/>
      <c r="G16" s="245"/>
      <c r="H16" s="246"/>
    </row>
    <row r="17" spans="2:8" s="60" customFormat="1" ht="86.25" customHeight="1" x14ac:dyDescent="0.45">
      <c r="B17" s="99"/>
      <c r="C17" s="247"/>
      <c r="D17" s="248"/>
      <c r="E17" s="248"/>
      <c r="F17" s="248"/>
      <c r="G17" s="248"/>
      <c r="H17" s="249"/>
    </row>
    <row r="18" spans="2:8" s="60" customFormat="1" ht="24" customHeight="1" x14ac:dyDescent="0.45">
      <c r="B18" s="60" t="s">
        <v>189</v>
      </c>
    </row>
    <row r="19" spans="2:8" s="60" customFormat="1" x14ac:dyDescent="0.45"/>
    <row r="28" spans="2:8" x14ac:dyDescent="0.45">
      <c r="E28" s="112"/>
      <c r="F28" s="112"/>
      <c r="G28" s="112"/>
      <c r="H28" s="112"/>
    </row>
    <row r="29" spans="2:8" x14ac:dyDescent="0.45">
      <c r="E29" s="112"/>
      <c r="F29" s="112"/>
      <c r="G29" s="112"/>
      <c r="H29" s="112"/>
    </row>
  </sheetData>
  <mergeCells count="23">
    <mergeCell ref="C17:H17"/>
    <mergeCell ref="H9:H10"/>
    <mergeCell ref="I9:I10"/>
    <mergeCell ref="J9:J10"/>
    <mergeCell ref="K9:K10"/>
    <mergeCell ref="B15:B16"/>
    <mergeCell ref="C15:H16"/>
    <mergeCell ref="H3:H4"/>
    <mergeCell ref="I3:I4"/>
    <mergeCell ref="J3:J4"/>
    <mergeCell ref="K3:K4"/>
    <mergeCell ref="B9:B10"/>
    <mergeCell ref="C9:C10"/>
    <mergeCell ref="D9:D10"/>
    <mergeCell ref="E9:E10"/>
    <mergeCell ref="F9:F10"/>
    <mergeCell ref="G9:G10"/>
    <mergeCell ref="B3:B4"/>
    <mergeCell ref="C3:C4"/>
    <mergeCell ref="D3:D4"/>
    <mergeCell ref="E3:E4"/>
    <mergeCell ref="F3:F4"/>
    <mergeCell ref="G3:G4"/>
  </mergeCells>
  <phoneticPr fontId="3"/>
  <printOptions horizontalCentered="1"/>
  <pageMargins left="0.19685039370078741" right="0.19685039370078741" top="0.27559055118110237" bottom="0.19685039370078741" header="0.59055118110236227" footer="0.39370078740157483"/>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8"/>
  <sheetViews>
    <sheetView view="pageBreakPreview" zoomScaleNormal="100" zoomScaleSheetLayoutView="100" workbookViewId="0">
      <selection activeCell="E12" sqref="E12"/>
    </sheetView>
  </sheetViews>
  <sheetFormatPr defaultRowHeight="13.25" x14ac:dyDescent="0.45"/>
  <cols>
    <col min="1" max="1" width="5.1328125" customWidth="1"/>
    <col min="2" max="7" width="16.6328125" customWidth="1"/>
    <col min="8" max="8" width="0.86328125" customWidth="1"/>
  </cols>
  <sheetData>
    <row r="1" spans="2:7" ht="49.5" customHeight="1" x14ac:dyDescent="0.45"/>
    <row r="2" spans="2:7" ht="15.75" customHeight="1" x14ac:dyDescent="0.45">
      <c r="B2" s="49" t="s">
        <v>147</v>
      </c>
      <c r="G2" s="25" t="s">
        <v>187</v>
      </c>
    </row>
    <row r="3" spans="2:7" s="1" customFormat="1" ht="23.15" customHeight="1" x14ac:dyDescent="0.45">
      <c r="B3" s="216" t="s">
        <v>148</v>
      </c>
      <c r="C3" s="216" t="s">
        <v>149</v>
      </c>
      <c r="D3" s="216" t="s">
        <v>150</v>
      </c>
      <c r="E3" s="218" t="s">
        <v>151</v>
      </c>
      <c r="F3" s="219"/>
      <c r="G3" s="216" t="s">
        <v>152</v>
      </c>
    </row>
    <row r="4" spans="2:7" s="1" customFormat="1" ht="23.15" customHeight="1" x14ac:dyDescent="0.45">
      <c r="B4" s="217"/>
      <c r="C4" s="217"/>
      <c r="D4" s="217"/>
      <c r="E4" s="40" t="s">
        <v>153</v>
      </c>
      <c r="F4" s="40" t="s">
        <v>154</v>
      </c>
      <c r="G4" s="217"/>
    </row>
    <row r="5" spans="2:7" s="1" customFormat="1" ht="27" customHeight="1" x14ac:dyDescent="0.45">
      <c r="B5" s="32" t="s">
        <v>192</v>
      </c>
      <c r="C5" s="127">
        <v>413078000</v>
      </c>
      <c r="D5" s="127">
        <v>456341709</v>
      </c>
      <c r="E5" s="127">
        <v>0</v>
      </c>
      <c r="F5" s="127">
        <v>413078000</v>
      </c>
      <c r="G5" s="127">
        <f>+C5+D5-SUM(E5,F5)</f>
        <v>456341709</v>
      </c>
    </row>
    <row r="6" spans="2:7" s="1" customFormat="1" ht="27" customHeight="1" x14ac:dyDescent="0.45">
      <c r="B6" s="32" t="s">
        <v>193</v>
      </c>
      <c r="C6" s="127">
        <v>38218528</v>
      </c>
      <c r="D6" s="127">
        <v>39944358</v>
      </c>
      <c r="E6" s="127">
        <v>38218528</v>
      </c>
      <c r="F6" s="127">
        <v>0</v>
      </c>
      <c r="G6" s="127">
        <f>+C6+D6-SUM(E6,F6)</f>
        <v>39944358</v>
      </c>
    </row>
    <row r="7" spans="2:7" s="1" customFormat="1" ht="29.15" customHeight="1" x14ac:dyDescent="0.45">
      <c r="B7" s="26" t="s">
        <v>8</v>
      </c>
      <c r="C7" s="127">
        <f>SUM(C5:C6)</f>
        <v>451296528</v>
      </c>
      <c r="D7" s="127">
        <f t="shared" ref="D7:F7" si="0">SUM(D5:D6)</f>
        <v>496286067</v>
      </c>
      <c r="E7" s="127">
        <f t="shared" si="0"/>
        <v>38218528</v>
      </c>
      <c r="F7" s="127">
        <f t="shared" si="0"/>
        <v>413078000</v>
      </c>
      <c r="G7" s="127">
        <f>SUM(G5:G6)</f>
        <v>496286067</v>
      </c>
    </row>
    <row r="8" spans="2:7" ht="5.25" customHeight="1" x14ac:dyDescent="0.45"/>
  </sheetData>
  <mergeCells count="5">
    <mergeCell ref="B3:B4"/>
    <mergeCell ref="C3:C4"/>
    <mergeCell ref="D3:D4"/>
    <mergeCell ref="E3:F3"/>
    <mergeCell ref="G3:G4"/>
  </mergeCells>
  <phoneticPr fontId="3"/>
  <printOptions horizontalCentered="1"/>
  <pageMargins left="0.19685039370078741" right="0.11811023622047245" top="0.35433070866141736" bottom="0.35433070866141736" header="0.31496062992125984" footer="0.31496062992125984"/>
  <pageSetup paperSize="9" scale="13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6C11-A6E2-4DCC-AF80-D00902F40195}">
  <sheetPr>
    <pageSetUpPr fitToPage="1"/>
  </sheetPr>
  <dimension ref="B1:N48"/>
  <sheetViews>
    <sheetView view="pageBreakPreview" topLeftCell="B37" zoomScaleNormal="100" zoomScaleSheetLayoutView="100" workbookViewId="0">
      <selection activeCell="H54" sqref="H54"/>
    </sheetView>
  </sheetViews>
  <sheetFormatPr defaultRowHeight="13.25" x14ac:dyDescent="0.45"/>
  <cols>
    <col min="1" max="1" width="3.6328125" customWidth="1"/>
    <col min="2" max="3" width="14.6328125" customWidth="1"/>
    <col min="4" max="4" width="23.86328125" style="153" customWidth="1"/>
    <col min="5" max="5" width="9.90625" style="104" customWidth="1"/>
    <col min="6" max="6" width="9.6328125" style="104" customWidth="1"/>
    <col min="7" max="10" width="8.1328125" customWidth="1"/>
    <col min="11" max="11" width="1" customWidth="1"/>
    <col min="12" max="12" width="1.5" customWidth="1"/>
    <col min="13" max="13" width="5.86328125" customWidth="1"/>
  </cols>
  <sheetData>
    <row r="1" spans="2:10" ht="18" customHeight="1" x14ac:dyDescent="0.45"/>
    <row r="2" spans="2:10" x14ac:dyDescent="0.45">
      <c r="B2" s="24" t="s">
        <v>155</v>
      </c>
      <c r="J2" s="65"/>
    </row>
    <row r="3" spans="2:10" x14ac:dyDescent="0.45">
      <c r="B3" s="24" t="s">
        <v>156</v>
      </c>
      <c r="C3" s="66"/>
      <c r="D3" s="154"/>
      <c r="I3" s="258" t="s">
        <v>194</v>
      </c>
      <c r="J3" s="259"/>
    </row>
    <row r="4" spans="2:10" ht="24.95" customHeight="1" x14ac:dyDescent="0.45">
      <c r="B4" s="260" t="s">
        <v>16</v>
      </c>
      <c r="C4" s="260"/>
      <c r="D4" s="155" t="s">
        <v>157</v>
      </c>
      <c r="E4" s="260" t="s">
        <v>158</v>
      </c>
      <c r="F4" s="260"/>
      <c r="G4" s="261" t="s">
        <v>159</v>
      </c>
      <c r="H4" s="262"/>
      <c r="I4" s="260" t="s">
        <v>160</v>
      </c>
      <c r="J4" s="260"/>
    </row>
    <row r="5" spans="2:10" ht="24.95" customHeight="1" x14ac:dyDescent="0.45">
      <c r="B5" s="263" t="s">
        <v>161</v>
      </c>
      <c r="C5" s="264"/>
      <c r="D5" s="156"/>
      <c r="E5" s="261"/>
      <c r="F5" s="262"/>
      <c r="G5" s="252"/>
      <c r="H5" s="253"/>
      <c r="I5" s="254"/>
      <c r="J5" s="255"/>
    </row>
    <row r="6" spans="2:10" ht="24.95" customHeight="1" x14ac:dyDescent="0.45">
      <c r="B6" s="265"/>
      <c r="C6" s="266"/>
      <c r="D6" s="157" t="s">
        <v>162</v>
      </c>
      <c r="E6" s="267"/>
      <c r="F6" s="268"/>
      <c r="G6" s="269">
        <f>SUM(G5:H5)</f>
        <v>0</v>
      </c>
      <c r="H6" s="270"/>
      <c r="I6" s="267"/>
      <c r="J6" s="268"/>
    </row>
    <row r="7" spans="2:10" ht="27" customHeight="1" x14ac:dyDescent="0.45">
      <c r="B7" s="263" t="s">
        <v>252</v>
      </c>
      <c r="C7" s="264"/>
      <c r="D7" s="179" t="s">
        <v>241</v>
      </c>
      <c r="E7" s="250" t="s">
        <v>259</v>
      </c>
      <c r="F7" s="251"/>
      <c r="G7" s="252">
        <v>495823000</v>
      </c>
      <c r="H7" s="253"/>
      <c r="I7" s="254"/>
      <c r="J7" s="255"/>
    </row>
    <row r="8" spans="2:10" ht="27" customHeight="1" x14ac:dyDescent="0.45">
      <c r="B8" s="277"/>
      <c r="C8" s="278"/>
      <c r="D8" s="179" t="s">
        <v>245</v>
      </c>
      <c r="E8" s="250" t="s">
        <v>260</v>
      </c>
      <c r="F8" s="251"/>
      <c r="G8" s="252">
        <v>248474000</v>
      </c>
      <c r="H8" s="253"/>
      <c r="I8" s="256"/>
      <c r="J8" s="257"/>
    </row>
    <row r="9" spans="2:10" ht="27" customHeight="1" x14ac:dyDescent="0.45">
      <c r="B9" s="277"/>
      <c r="C9" s="278"/>
      <c r="D9" s="179" t="s">
        <v>281</v>
      </c>
      <c r="E9" s="250" t="s">
        <v>310</v>
      </c>
      <c r="F9" s="251"/>
      <c r="G9" s="252">
        <v>158772000</v>
      </c>
      <c r="H9" s="253"/>
      <c r="I9" s="256"/>
      <c r="J9" s="257"/>
    </row>
    <row r="10" spans="2:10" ht="27" customHeight="1" x14ac:dyDescent="0.45">
      <c r="B10" s="277"/>
      <c r="C10" s="278"/>
      <c r="D10" s="179" t="s">
        <v>253</v>
      </c>
      <c r="E10" s="250" t="s">
        <v>263</v>
      </c>
      <c r="F10" s="251"/>
      <c r="G10" s="252">
        <v>47528354</v>
      </c>
      <c r="H10" s="253"/>
      <c r="I10" s="256"/>
      <c r="J10" s="257"/>
    </row>
    <row r="11" spans="2:10" ht="27" customHeight="1" x14ac:dyDescent="0.45">
      <c r="B11" s="277"/>
      <c r="C11" s="278"/>
      <c r="D11" s="179" t="s">
        <v>288</v>
      </c>
      <c r="E11" s="250" t="s">
        <v>264</v>
      </c>
      <c r="F11" s="251"/>
      <c r="G11" s="252">
        <v>40087571</v>
      </c>
      <c r="H11" s="253"/>
      <c r="I11" s="256"/>
      <c r="J11" s="257"/>
    </row>
    <row r="12" spans="2:10" ht="27" customHeight="1" x14ac:dyDescent="0.45">
      <c r="B12" s="277"/>
      <c r="C12" s="278"/>
      <c r="D12" s="179" t="s">
        <v>282</v>
      </c>
      <c r="E12" s="250" t="s">
        <v>261</v>
      </c>
      <c r="F12" s="251"/>
      <c r="G12" s="252">
        <v>35300000</v>
      </c>
      <c r="H12" s="253"/>
      <c r="I12" s="256"/>
      <c r="J12" s="257"/>
    </row>
    <row r="13" spans="2:10" ht="27" customHeight="1" x14ac:dyDescent="0.45">
      <c r="B13" s="277"/>
      <c r="C13" s="278"/>
      <c r="D13" s="179" t="s">
        <v>289</v>
      </c>
      <c r="E13" s="250" t="s">
        <v>262</v>
      </c>
      <c r="F13" s="251"/>
      <c r="G13" s="252">
        <v>33293000</v>
      </c>
      <c r="H13" s="253"/>
      <c r="I13" s="254"/>
      <c r="J13" s="255"/>
    </row>
    <row r="14" spans="2:10" ht="27" customHeight="1" x14ac:dyDescent="0.45">
      <c r="B14" s="277"/>
      <c r="C14" s="278"/>
      <c r="D14" s="179" t="s">
        <v>290</v>
      </c>
      <c r="E14" s="250" t="s">
        <v>261</v>
      </c>
      <c r="F14" s="251"/>
      <c r="G14" s="252">
        <v>33040000</v>
      </c>
      <c r="H14" s="253"/>
      <c r="I14" s="254"/>
      <c r="J14" s="255"/>
    </row>
    <row r="15" spans="2:10" ht="27" customHeight="1" x14ac:dyDescent="0.45">
      <c r="B15" s="277"/>
      <c r="C15" s="278"/>
      <c r="D15" s="179" t="s">
        <v>291</v>
      </c>
      <c r="E15" s="250" t="s">
        <v>261</v>
      </c>
      <c r="F15" s="251"/>
      <c r="G15" s="252">
        <v>27930000</v>
      </c>
      <c r="H15" s="253"/>
      <c r="I15" s="254"/>
      <c r="J15" s="255"/>
    </row>
    <row r="16" spans="2:10" ht="27" customHeight="1" x14ac:dyDescent="0.45">
      <c r="B16" s="277"/>
      <c r="C16" s="278"/>
      <c r="D16" s="179" t="s">
        <v>292</v>
      </c>
      <c r="E16" s="250" t="s">
        <v>265</v>
      </c>
      <c r="F16" s="251"/>
      <c r="G16" s="252">
        <v>23983584</v>
      </c>
      <c r="H16" s="253"/>
      <c r="I16" s="254"/>
      <c r="J16" s="255"/>
    </row>
    <row r="17" spans="2:10" ht="27" customHeight="1" x14ac:dyDescent="0.45">
      <c r="B17" s="277"/>
      <c r="C17" s="278"/>
      <c r="D17" s="179" t="s">
        <v>293</v>
      </c>
      <c r="E17" s="250" t="s">
        <v>267</v>
      </c>
      <c r="F17" s="251"/>
      <c r="G17" s="252">
        <v>18872288</v>
      </c>
      <c r="H17" s="253"/>
      <c r="I17" s="254"/>
      <c r="J17" s="255"/>
    </row>
    <row r="18" spans="2:10" ht="27" customHeight="1" x14ac:dyDescent="0.45">
      <c r="B18" s="277"/>
      <c r="C18" s="278"/>
      <c r="D18" s="179" t="s">
        <v>294</v>
      </c>
      <c r="E18" s="250" t="s">
        <v>268</v>
      </c>
      <c r="F18" s="251"/>
      <c r="G18" s="252">
        <v>14174877</v>
      </c>
      <c r="H18" s="253"/>
      <c r="I18" s="256"/>
      <c r="J18" s="257"/>
    </row>
    <row r="19" spans="2:10" ht="27" customHeight="1" x14ac:dyDescent="0.45">
      <c r="B19" s="277"/>
      <c r="C19" s="278"/>
      <c r="D19" s="179" t="s">
        <v>295</v>
      </c>
      <c r="E19" s="250" t="s">
        <v>217</v>
      </c>
      <c r="F19" s="251"/>
      <c r="G19" s="252">
        <v>8967220</v>
      </c>
      <c r="H19" s="253"/>
      <c r="I19" s="254"/>
      <c r="J19" s="255"/>
    </row>
    <row r="20" spans="2:10" ht="27" customHeight="1" x14ac:dyDescent="0.45">
      <c r="B20" s="277"/>
      <c r="C20" s="278"/>
      <c r="D20" s="179" t="s">
        <v>296</v>
      </c>
      <c r="E20" s="250" t="s">
        <v>266</v>
      </c>
      <c r="F20" s="251"/>
      <c r="G20" s="252">
        <v>8000000</v>
      </c>
      <c r="H20" s="253"/>
      <c r="I20" s="254"/>
      <c r="J20" s="255"/>
    </row>
    <row r="21" spans="2:10" ht="27" customHeight="1" x14ac:dyDescent="0.45">
      <c r="B21" s="277"/>
      <c r="C21" s="278"/>
      <c r="D21" s="179" t="s">
        <v>283</v>
      </c>
      <c r="E21" s="250" t="s">
        <v>270</v>
      </c>
      <c r="F21" s="251"/>
      <c r="G21" s="252">
        <v>7950000</v>
      </c>
      <c r="H21" s="253"/>
      <c r="I21" s="271"/>
      <c r="J21" s="272"/>
    </row>
    <row r="22" spans="2:10" ht="27" customHeight="1" x14ac:dyDescent="0.45">
      <c r="B22" s="277"/>
      <c r="C22" s="278"/>
      <c r="D22" s="179" t="s">
        <v>297</v>
      </c>
      <c r="E22" s="250" t="s">
        <v>269</v>
      </c>
      <c r="F22" s="251"/>
      <c r="G22" s="252">
        <v>7250000</v>
      </c>
      <c r="H22" s="253"/>
      <c r="I22" s="254"/>
      <c r="J22" s="255"/>
    </row>
    <row r="23" spans="2:10" ht="27" customHeight="1" x14ac:dyDescent="0.45">
      <c r="B23" s="277"/>
      <c r="C23" s="278"/>
      <c r="D23" s="179" t="s">
        <v>284</v>
      </c>
      <c r="E23" s="250" t="s">
        <v>266</v>
      </c>
      <c r="F23" s="251"/>
      <c r="G23" s="252">
        <v>5100333</v>
      </c>
      <c r="H23" s="253"/>
      <c r="I23" s="254"/>
      <c r="J23" s="255"/>
    </row>
    <row r="24" spans="2:10" ht="27" customHeight="1" x14ac:dyDescent="0.45">
      <c r="B24" s="277"/>
      <c r="C24" s="278"/>
      <c r="D24" s="179" t="s">
        <v>298</v>
      </c>
      <c r="E24" s="250" t="s">
        <v>274</v>
      </c>
      <c r="F24" s="251"/>
      <c r="G24" s="252">
        <v>4715000</v>
      </c>
      <c r="H24" s="253"/>
      <c r="I24" s="273"/>
      <c r="J24" s="274"/>
    </row>
    <row r="25" spans="2:10" ht="27" customHeight="1" x14ac:dyDescent="0.45">
      <c r="B25" s="277"/>
      <c r="C25" s="278"/>
      <c r="D25" s="179" t="s">
        <v>255</v>
      </c>
      <c r="E25" s="250" t="s">
        <v>271</v>
      </c>
      <c r="F25" s="251"/>
      <c r="G25" s="252">
        <v>4648000</v>
      </c>
      <c r="H25" s="253"/>
      <c r="I25" s="256"/>
      <c r="J25" s="257"/>
    </row>
    <row r="26" spans="2:10" ht="27" customHeight="1" x14ac:dyDescent="0.45">
      <c r="B26" s="277"/>
      <c r="C26" s="278"/>
      <c r="D26" s="179" t="s">
        <v>256</v>
      </c>
      <c r="E26" s="250" t="s">
        <v>266</v>
      </c>
      <c r="F26" s="251"/>
      <c r="G26" s="252">
        <v>4371000</v>
      </c>
      <c r="H26" s="253"/>
      <c r="I26" s="254"/>
      <c r="J26" s="255"/>
    </row>
    <row r="27" spans="2:10" ht="27" customHeight="1" x14ac:dyDescent="0.45">
      <c r="B27" s="277"/>
      <c r="C27" s="278"/>
      <c r="D27" s="179" t="s">
        <v>285</v>
      </c>
      <c r="E27" s="250" t="s">
        <v>311</v>
      </c>
      <c r="F27" s="251"/>
      <c r="G27" s="252">
        <v>3692000</v>
      </c>
      <c r="H27" s="253"/>
      <c r="I27" s="254"/>
      <c r="J27" s="255"/>
    </row>
    <row r="28" spans="2:10" ht="27" customHeight="1" x14ac:dyDescent="0.45">
      <c r="B28" s="277"/>
      <c r="C28" s="278"/>
      <c r="D28" s="179" t="s">
        <v>254</v>
      </c>
      <c r="E28" s="250" t="s">
        <v>266</v>
      </c>
      <c r="F28" s="251"/>
      <c r="G28" s="252">
        <v>3500000</v>
      </c>
      <c r="H28" s="253"/>
      <c r="I28" s="256"/>
      <c r="J28" s="257"/>
    </row>
    <row r="29" spans="2:10" ht="27" customHeight="1" x14ac:dyDescent="0.45">
      <c r="B29" s="277"/>
      <c r="C29" s="278"/>
      <c r="D29" s="179" t="s">
        <v>299</v>
      </c>
      <c r="E29" s="250" t="s">
        <v>266</v>
      </c>
      <c r="F29" s="251"/>
      <c r="G29" s="252">
        <v>3006091</v>
      </c>
      <c r="H29" s="253"/>
      <c r="I29" s="254"/>
      <c r="J29" s="255"/>
    </row>
    <row r="30" spans="2:10" ht="27" customHeight="1" x14ac:dyDescent="0.45">
      <c r="B30" s="277"/>
      <c r="C30" s="278"/>
      <c r="D30" s="179" t="s">
        <v>286</v>
      </c>
      <c r="E30" s="250" t="s">
        <v>247</v>
      </c>
      <c r="F30" s="251"/>
      <c r="G30" s="252">
        <v>2544000</v>
      </c>
      <c r="H30" s="253"/>
      <c r="I30" s="256"/>
      <c r="J30" s="257"/>
    </row>
    <row r="31" spans="2:10" ht="27" customHeight="1" x14ac:dyDescent="0.45">
      <c r="B31" s="277"/>
      <c r="C31" s="278"/>
      <c r="D31" s="179" t="s">
        <v>300</v>
      </c>
      <c r="E31" s="250" t="s">
        <v>262</v>
      </c>
      <c r="F31" s="251"/>
      <c r="G31" s="252">
        <v>2478000</v>
      </c>
      <c r="H31" s="253"/>
      <c r="I31" s="256"/>
      <c r="J31" s="257"/>
    </row>
    <row r="32" spans="2:10" ht="27" customHeight="1" x14ac:dyDescent="0.45">
      <c r="B32" s="277"/>
      <c r="C32" s="278"/>
      <c r="D32" s="179" t="s">
        <v>301</v>
      </c>
      <c r="E32" s="250" t="s">
        <v>273</v>
      </c>
      <c r="F32" s="251"/>
      <c r="G32" s="252">
        <v>2144090</v>
      </c>
      <c r="H32" s="253"/>
      <c r="I32" s="254"/>
      <c r="J32" s="255"/>
    </row>
    <row r="33" spans="2:14" ht="27" customHeight="1" x14ac:dyDescent="0.45">
      <c r="B33" s="277"/>
      <c r="C33" s="278"/>
      <c r="D33" s="179" t="s">
        <v>302</v>
      </c>
      <c r="E33" s="250" t="s">
        <v>312</v>
      </c>
      <c r="F33" s="251"/>
      <c r="G33" s="252">
        <v>2000000</v>
      </c>
      <c r="H33" s="253"/>
      <c r="I33" s="254"/>
      <c r="J33" s="255"/>
    </row>
    <row r="34" spans="2:14" ht="27" customHeight="1" x14ac:dyDescent="0.45">
      <c r="B34" s="277"/>
      <c r="C34" s="278"/>
      <c r="D34" s="179" t="s">
        <v>303</v>
      </c>
      <c r="E34" s="250" t="s">
        <v>275</v>
      </c>
      <c r="F34" s="251"/>
      <c r="G34" s="252">
        <v>2000000</v>
      </c>
      <c r="H34" s="253"/>
      <c r="I34" s="254"/>
      <c r="J34" s="255"/>
    </row>
    <row r="35" spans="2:14" ht="27" customHeight="1" x14ac:dyDescent="0.45">
      <c r="B35" s="277"/>
      <c r="C35" s="278"/>
      <c r="D35" s="179" t="s">
        <v>304</v>
      </c>
      <c r="E35" s="250" t="s">
        <v>266</v>
      </c>
      <c r="F35" s="251"/>
      <c r="G35" s="252">
        <v>1700000</v>
      </c>
      <c r="H35" s="253"/>
      <c r="I35" s="254"/>
      <c r="J35" s="255"/>
    </row>
    <row r="36" spans="2:14" ht="27" customHeight="1" x14ac:dyDescent="0.45">
      <c r="B36" s="277"/>
      <c r="C36" s="278"/>
      <c r="D36" s="179" t="s">
        <v>305</v>
      </c>
      <c r="E36" s="250" t="s">
        <v>276</v>
      </c>
      <c r="F36" s="251"/>
      <c r="G36" s="252">
        <v>1586878</v>
      </c>
      <c r="H36" s="253"/>
      <c r="I36" s="254"/>
      <c r="J36" s="255"/>
    </row>
    <row r="37" spans="2:14" ht="27" customHeight="1" x14ac:dyDescent="0.45">
      <c r="B37" s="277"/>
      <c r="C37" s="278"/>
      <c r="D37" s="179" t="s">
        <v>257</v>
      </c>
      <c r="E37" s="250" t="s">
        <v>272</v>
      </c>
      <c r="F37" s="251"/>
      <c r="G37" s="252">
        <v>1432000</v>
      </c>
      <c r="H37" s="253"/>
      <c r="I37" s="256"/>
      <c r="J37" s="257"/>
    </row>
    <row r="38" spans="2:14" ht="27" customHeight="1" x14ac:dyDescent="0.45">
      <c r="B38" s="277"/>
      <c r="C38" s="278"/>
      <c r="D38" s="179" t="s">
        <v>287</v>
      </c>
      <c r="E38" s="250" t="s">
        <v>313</v>
      </c>
      <c r="F38" s="251"/>
      <c r="G38" s="252">
        <v>1364000</v>
      </c>
      <c r="H38" s="253"/>
      <c r="I38" s="254"/>
      <c r="J38" s="255"/>
    </row>
    <row r="39" spans="2:14" ht="27" customHeight="1" x14ac:dyDescent="0.45">
      <c r="B39" s="277"/>
      <c r="C39" s="278"/>
      <c r="D39" s="179" t="s">
        <v>306</v>
      </c>
      <c r="E39" s="250" t="s">
        <v>314</v>
      </c>
      <c r="F39" s="251"/>
      <c r="G39" s="252">
        <v>1317251</v>
      </c>
      <c r="H39" s="253"/>
      <c r="I39" s="254"/>
      <c r="J39" s="255"/>
    </row>
    <row r="40" spans="2:14" ht="27" customHeight="1" x14ac:dyDescent="0.45">
      <c r="B40" s="277"/>
      <c r="C40" s="278"/>
      <c r="D40" s="179" t="s">
        <v>307</v>
      </c>
      <c r="E40" s="250" t="s">
        <v>277</v>
      </c>
      <c r="F40" s="251"/>
      <c r="G40" s="252">
        <v>1279000</v>
      </c>
      <c r="H40" s="253"/>
      <c r="I40" s="271"/>
      <c r="J40" s="272"/>
    </row>
    <row r="41" spans="2:14" ht="27" customHeight="1" x14ac:dyDescent="0.45">
      <c r="B41" s="277"/>
      <c r="C41" s="278"/>
      <c r="D41" s="179" t="s">
        <v>258</v>
      </c>
      <c r="E41" s="250" t="s">
        <v>270</v>
      </c>
      <c r="F41" s="251"/>
      <c r="G41" s="252">
        <v>1080000</v>
      </c>
      <c r="H41" s="253"/>
      <c r="I41" s="254"/>
      <c r="J41" s="255"/>
    </row>
    <row r="42" spans="2:14" ht="27" customHeight="1" x14ac:dyDescent="0.45">
      <c r="B42" s="277"/>
      <c r="C42" s="278"/>
      <c r="D42" s="179" t="s">
        <v>308</v>
      </c>
      <c r="E42" s="250" t="s">
        <v>315</v>
      </c>
      <c r="F42" s="251"/>
      <c r="G42" s="252">
        <v>1041000</v>
      </c>
      <c r="H42" s="253"/>
      <c r="I42" s="254"/>
      <c r="J42" s="255"/>
    </row>
    <row r="43" spans="2:14" ht="27" customHeight="1" x14ac:dyDescent="0.45">
      <c r="B43" s="277"/>
      <c r="C43" s="278"/>
      <c r="D43" s="179" t="s">
        <v>309</v>
      </c>
      <c r="E43" s="250" t="s">
        <v>316</v>
      </c>
      <c r="F43" s="251"/>
      <c r="G43" s="252">
        <v>1000000</v>
      </c>
      <c r="H43" s="253"/>
      <c r="I43" s="273"/>
      <c r="J43" s="274"/>
    </row>
    <row r="44" spans="2:14" ht="27" customHeight="1" x14ac:dyDescent="0.45">
      <c r="B44" s="277"/>
      <c r="C44" s="278"/>
      <c r="D44" s="179" t="s">
        <v>246</v>
      </c>
      <c r="E44" s="250"/>
      <c r="F44" s="251"/>
      <c r="G44" s="252">
        <v>19279727</v>
      </c>
      <c r="H44" s="253"/>
      <c r="I44" s="256"/>
      <c r="J44" s="257"/>
    </row>
    <row r="45" spans="2:14" ht="27" customHeight="1" x14ac:dyDescent="0.45">
      <c r="B45" s="265"/>
      <c r="C45" s="266"/>
      <c r="D45" s="180" t="s">
        <v>317</v>
      </c>
      <c r="E45" s="250"/>
      <c r="F45" s="251"/>
      <c r="G45" s="252">
        <f>SUBTOTAL(9,G7:H44)</f>
        <v>1280724264</v>
      </c>
      <c r="H45" s="253"/>
      <c r="I45" s="256"/>
      <c r="J45" s="257"/>
    </row>
    <row r="46" spans="2:14" ht="24.95" customHeight="1" x14ac:dyDescent="0.45">
      <c r="B46" s="273" t="s">
        <v>45</v>
      </c>
      <c r="C46" s="274"/>
      <c r="D46" s="158"/>
      <c r="E46" s="267"/>
      <c r="F46" s="268"/>
      <c r="G46" s="275">
        <v>1280724264</v>
      </c>
      <c r="H46" s="276"/>
      <c r="I46" s="267"/>
      <c r="J46" s="268"/>
      <c r="N46" t="str">
        <f>IF(G46=(G6+G45),"OK","NG")</f>
        <v>OK</v>
      </c>
    </row>
    <row r="47" spans="2:14" ht="3.75" customHeight="1" x14ac:dyDescent="0.45"/>
    <row r="48" spans="2:14" ht="12" customHeight="1" x14ac:dyDescent="0.45"/>
  </sheetData>
  <mergeCells count="134">
    <mergeCell ref="B46:C46"/>
    <mergeCell ref="E46:F46"/>
    <mergeCell ref="G46:H46"/>
    <mergeCell ref="I46:J46"/>
    <mergeCell ref="E45:F45"/>
    <mergeCell ref="G45:H45"/>
    <mergeCell ref="I45:J45"/>
    <mergeCell ref="B7:C45"/>
    <mergeCell ref="E44:F44"/>
    <mergeCell ref="G44:H44"/>
    <mergeCell ref="I44:J44"/>
    <mergeCell ref="E42:F42"/>
    <mergeCell ref="G42:H42"/>
    <mergeCell ref="I42:J42"/>
    <mergeCell ref="E43:F43"/>
    <mergeCell ref="G43:H43"/>
    <mergeCell ref="I43:J43"/>
    <mergeCell ref="E40:F40"/>
    <mergeCell ref="G40:H40"/>
    <mergeCell ref="I40:J40"/>
    <mergeCell ref="E41:F41"/>
    <mergeCell ref="G41:H41"/>
    <mergeCell ref="I41:J41"/>
    <mergeCell ref="E38:F38"/>
    <mergeCell ref="G38:H38"/>
    <mergeCell ref="I38:J38"/>
    <mergeCell ref="E39:F39"/>
    <mergeCell ref="G39:H39"/>
    <mergeCell ref="I39:J39"/>
    <mergeCell ref="E36:F36"/>
    <mergeCell ref="G36:H36"/>
    <mergeCell ref="I36:J36"/>
    <mergeCell ref="E37:F37"/>
    <mergeCell ref="G37:H37"/>
    <mergeCell ref="I37:J37"/>
    <mergeCell ref="E34:F34"/>
    <mergeCell ref="G34:H34"/>
    <mergeCell ref="I34:J34"/>
    <mergeCell ref="E35:F35"/>
    <mergeCell ref="G35:H35"/>
    <mergeCell ref="I35:J35"/>
    <mergeCell ref="E32:F32"/>
    <mergeCell ref="G32:H32"/>
    <mergeCell ref="I32:J32"/>
    <mergeCell ref="E33:F33"/>
    <mergeCell ref="G33:H33"/>
    <mergeCell ref="I33:J33"/>
    <mergeCell ref="E30:F30"/>
    <mergeCell ref="G30:H30"/>
    <mergeCell ref="I30:J30"/>
    <mergeCell ref="E31:F31"/>
    <mergeCell ref="G31:H31"/>
    <mergeCell ref="I31:J31"/>
    <mergeCell ref="E28:F28"/>
    <mergeCell ref="G28:H28"/>
    <mergeCell ref="I28:J28"/>
    <mergeCell ref="E29:F29"/>
    <mergeCell ref="G29:H29"/>
    <mergeCell ref="I29:J29"/>
    <mergeCell ref="E26:F26"/>
    <mergeCell ref="G26:H26"/>
    <mergeCell ref="I26:J26"/>
    <mergeCell ref="E27:F27"/>
    <mergeCell ref="G27:H27"/>
    <mergeCell ref="I27:J27"/>
    <mergeCell ref="E24:F24"/>
    <mergeCell ref="G24:H24"/>
    <mergeCell ref="I24:J24"/>
    <mergeCell ref="E25:F25"/>
    <mergeCell ref="G25:H25"/>
    <mergeCell ref="I25:J25"/>
    <mergeCell ref="E22:F22"/>
    <mergeCell ref="G22:H22"/>
    <mergeCell ref="I22:J22"/>
    <mergeCell ref="E23:F23"/>
    <mergeCell ref="G23:H23"/>
    <mergeCell ref="I23:J23"/>
    <mergeCell ref="E20:F20"/>
    <mergeCell ref="G20:H20"/>
    <mergeCell ref="I20:J20"/>
    <mergeCell ref="E21:F21"/>
    <mergeCell ref="G21:H21"/>
    <mergeCell ref="I21:J21"/>
    <mergeCell ref="E18:F18"/>
    <mergeCell ref="G18:H18"/>
    <mergeCell ref="I18:J18"/>
    <mergeCell ref="E19:F19"/>
    <mergeCell ref="G19:H19"/>
    <mergeCell ref="I19:J19"/>
    <mergeCell ref="E16:F16"/>
    <mergeCell ref="G16:H16"/>
    <mergeCell ref="I16:J16"/>
    <mergeCell ref="E17:F17"/>
    <mergeCell ref="G17:H17"/>
    <mergeCell ref="I17:J17"/>
    <mergeCell ref="E9:F9"/>
    <mergeCell ref="G9:H9"/>
    <mergeCell ref="I9:J9"/>
    <mergeCell ref="E14:F14"/>
    <mergeCell ref="G14:H14"/>
    <mergeCell ref="I14:J14"/>
    <mergeCell ref="E15:F15"/>
    <mergeCell ref="G15:H15"/>
    <mergeCell ref="I15:J15"/>
    <mergeCell ref="E12:F12"/>
    <mergeCell ref="G12:H12"/>
    <mergeCell ref="I12:J12"/>
    <mergeCell ref="E13:F13"/>
    <mergeCell ref="G13:H13"/>
    <mergeCell ref="I13:J13"/>
    <mergeCell ref="E10:F10"/>
    <mergeCell ref="G10:H10"/>
    <mergeCell ref="I10:J10"/>
    <mergeCell ref="E11:F11"/>
    <mergeCell ref="G11:H11"/>
    <mergeCell ref="I11:J11"/>
    <mergeCell ref="E7:F7"/>
    <mergeCell ref="G7:H7"/>
    <mergeCell ref="I7:J7"/>
    <mergeCell ref="E8:F8"/>
    <mergeCell ref="G8:H8"/>
    <mergeCell ref="I8:J8"/>
    <mergeCell ref="I3:J3"/>
    <mergeCell ref="B4:C4"/>
    <mergeCell ref="E4:F4"/>
    <mergeCell ref="G4:H4"/>
    <mergeCell ref="I4:J4"/>
    <mergeCell ref="B5:C6"/>
    <mergeCell ref="E5:F5"/>
    <mergeCell ref="G5:H5"/>
    <mergeCell ref="I5:J5"/>
    <mergeCell ref="E6:F6"/>
    <mergeCell ref="G6:H6"/>
    <mergeCell ref="I6:J6"/>
  </mergeCells>
  <phoneticPr fontId="3"/>
  <printOptions horizontalCentered="1"/>
  <pageMargins left="0.19685039370078741" right="0.19685039370078741" top="0.15748031496062992" bottom="0.15748031496062992" header="0.31496062992125984" footer="0.31496062992125984"/>
  <pageSetup paperSize="9"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有形固定資産</vt:lpstr>
      <vt:lpstr>投資及び出資金</vt:lpstr>
      <vt:lpstr>基金</vt:lpstr>
      <vt:lpstr>貸付金</vt:lpstr>
      <vt:lpstr>未収金及び長期延滞債権</vt:lpstr>
      <vt:lpstr>地方債（借入先別）</vt:lpstr>
      <vt:lpstr>地方債（利率別など）</vt:lpstr>
      <vt:lpstr>引当金</vt:lpstr>
      <vt:lpstr>補助金 </vt:lpstr>
      <vt:lpstr>財源明細</vt:lpstr>
      <vt:lpstr>財源情報明細</vt:lpstr>
      <vt:lpstr>資金明細</vt:lpstr>
      <vt:lpstr>引当金!Print_Area</vt:lpstr>
      <vt:lpstr>基金!Print_Area</vt:lpstr>
      <vt:lpstr>財源情報明細!Print_Area</vt:lpstr>
      <vt:lpstr>財源明細!Print_Area</vt:lpstr>
      <vt:lpstr>貸付金!Print_Area</vt:lpstr>
      <vt:lpstr>'地方債（借入先別）'!Print_Area</vt:lpstr>
      <vt:lpstr>'地方債（利率別など）'!Print_Area</vt:lpstr>
      <vt:lpstr>投資及び出資金!Print_Area</vt:lpstr>
      <vt:lpstr>'補助金 '!Print_Area</vt:lpstr>
      <vt:lpstr>未収金及び長期延滞債権!Print_Area</vt:lpstr>
      <vt:lpstr>有形固定資産!Print_Area</vt:lpstr>
      <vt:lpstr>投資及び出資金!Print_Titles</vt:lpstr>
      <vt:lpstr>'補助金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080</dc:creator>
  <cp:lastModifiedBy>飯田 仁美 Hitomi Iida</cp:lastModifiedBy>
  <cp:lastPrinted>2021-03-28T07:26:39Z</cp:lastPrinted>
  <dcterms:created xsi:type="dcterms:W3CDTF">2018-03-14T03:09:03Z</dcterms:created>
  <dcterms:modified xsi:type="dcterms:W3CDTF">2026-03-02T23:47:03Z</dcterms:modified>
</cp:coreProperties>
</file>